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<sst xmlns="http://schemas.openxmlformats.org/spreadsheetml/2006/main" count="292" uniqueCount="176">
  <si>
    <t>Бекітемін:                                             С.Меруенов</t>
  </si>
  <si>
    <t>Ойыл ауданының білім бөлімінің басшысы</t>
  </si>
  <si>
    <t>ШТАТТЫҚ КЕСТЕ</t>
  </si>
  <si>
    <t>ГККП "Ясли-сад "Балдырған" ГУ "Отдел образования Уилского района Управления образования Актюбинской области" 01.09.2023 ж.</t>
  </si>
  <si>
    <t>(өлшем бірлігі: теңге)</t>
  </si>
  <si>
    <t>БЛЖ 17697</t>
  </si>
  <si>
    <t>№</t>
  </si>
  <si>
    <t>ТАӘ</t>
  </si>
  <si>
    <t>Лауазымдар атауы</t>
  </si>
  <si>
    <t>Білімі</t>
  </si>
  <si>
    <t>Бірліктер саны</t>
  </si>
  <si>
    <t>Өтіл</t>
  </si>
  <si>
    <t>Санаты / Дәреже</t>
  </si>
  <si>
    <t>Коэффициент</t>
  </si>
  <si>
    <t>Бірліктер бойынша барлығы</t>
  </si>
  <si>
    <t>Коэф. Повышения</t>
  </si>
  <si>
    <t>Ауылдық жерде жұмыс iстегені үшін арттыру
 (25%)</t>
  </si>
  <si>
    <t xml:space="preserve">Жоғарылау есепке алынғандағы жалақы </t>
  </si>
  <si>
    <t>Төлемдер</t>
  </si>
  <si>
    <t>Қосымша төлем бойынша барлығы</t>
  </si>
  <si>
    <t>Айлық ЕТҚ</t>
  </si>
  <si>
    <t>Ай саны</t>
  </si>
  <si>
    <t>Жылдық ЕТҚ</t>
  </si>
  <si>
    <t>Денсаулықты жақсартуға арналған жәрдемақы</t>
  </si>
  <si>
    <t>Жылдық ЕТҚ және денсаулықты жақсартуға арналған жәрдемақы</t>
  </si>
  <si>
    <t>Тәрбиешілердің көмекшілеріне залалсыздандырғыш заттармен жұмыс істегені үшін</t>
  </si>
  <si>
    <t>Педагогикалық-шеберлік санаты үшін қосымша ақы: педагог-зерттеуші</t>
  </si>
  <si>
    <t>Педагогикалық-шеберлік санаты үшін қосымша ақы: педагог-сарапшы</t>
  </si>
  <si>
    <t>Педагогикалық-шеберлік санаты үшін қосымша ақы: педагог-модератор</t>
  </si>
  <si>
    <t>Түнгі уақыттағы жұмысы үшін қосымша ақы</t>
  </si>
  <si>
    <t>Мереке және демалыс күндеріндегі жұмысы үшін қосымша ақы</t>
  </si>
  <si>
    <t>Лауазымдарды қоса атқарғаны үшін қосымша ақы</t>
  </si>
  <si>
    <t>Ауыр (ерекше ауыр) қол еңбегі және еңбек жағдайлары зиянды еңбек үшін</t>
  </si>
  <si>
    <t>Дезинфекциялық құралдарды пайдалана отырып, үй-жайларды жинағаны үшін</t>
  </si>
  <si>
    <t>Дезинфекциялық құралдарды пайдалана отырып, дәретханаларды жинағаны үшін</t>
  </si>
  <si>
    <t>Төлемдер бойынша барлығы</t>
  </si>
  <si>
    <t>Ерекше еңбек жағдайлары үшін үстемеақы</t>
  </si>
  <si>
    <t>Біліктілік санаты үшін қосымша ақы: 3-санат</t>
  </si>
  <si>
    <t>30%</t>
  </si>
  <si>
    <t>40%</t>
  </si>
  <si>
    <t>35%</t>
  </si>
  <si>
    <t>50% * (коэф. 82)</t>
  </si>
  <si>
    <t>50% * (коэф. 8)</t>
  </si>
  <si>
    <t>50%</t>
  </si>
  <si>
    <t>20% * (коэф. 0,750)</t>
  </si>
  <si>
    <t>30% * (коэф. 0,750)</t>
  </si>
  <si>
    <t>30% * (коэф. 1,150)</t>
  </si>
  <si>
    <t>10% * (коэф. 0,500)</t>
  </si>
  <si>
    <t>10% * (коэф. 0,750)</t>
  </si>
  <si>
    <t>10%</t>
  </si>
  <si>
    <t>10% * (коэф. 1,150)</t>
  </si>
  <si>
    <t xml:space="preserve">Государственное коммунальное казенное предприятие "Ясли-сад "Балдырған"                                                                                                                                                                         </t>
  </si>
  <si>
    <t>Басқарушы персонал</t>
  </si>
  <si>
    <t>Бисебаева Асел Каржауовна</t>
  </si>
  <si>
    <t>Меңгеруші</t>
  </si>
  <si>
    <t>Жоғары</t>
  </si>
  <si>
    <t>21ж 11а</t>
  </si>
  <si>
    <t xml:space="preserve">A1-3-1                              </t>
  </si>
  <si>
    <t>Негізгі персонал</t>
  </si>
  <si>
    <t>Баймуханова Салтанат Бактыгалиевн</t>
  </si>
  <si>
    <t>Тәрбиеші</t>
  </si>
  <si>
    <t>31ж 3а</t>
  </si>
  <si>
    <t xml:space="preserve">B3-1                                </t>
  </si>
  <si>
    <t>Абдрахманова Гулжахан Даулбаевна</t>
  </si>
  <si>
    <t>13ж 6а</t>
  </si>
  <si>
    <t xml:space="preserve">B3-2                                </t>
  </si>
  <si>
    <t>Жолбаева Гулназ Еламановна</t>
  </si>
  <si>
    <t>16ж 6а</t>
  </si>
  <si>
    <t>Шинбаева Жанар Жубанышовна</t>
  </si>
  <si>
    <t>10ж 8а</t>
  </si>
  <si>
    <t xml:space="preserve">B3-3                                </t>
  </si>
  <si>
    <t>Ажибаева Мансия Амантурлиевна</t>
  </si>
  <si>
    <t>9ж 1а</t>
  </si>
  <si>
    <t xml:space="preserve">B3-4                                </t>
  </si>
  <si>
    <t>Байманова Ардак Гафуровна</t>
  </si>
  <si>
    <t>25ж 3а</t>
  </si>
  <si>
    <t>Еришева Роза Амангельдиевна</t>
  </si>
  <si>
    <t>13ж 8а</t>
  </si>
  <si>
    <t>Сисенгалиева Баянгул Тынышевна</t>
  </si>
  <si>
    <t>Арнайы орта</t>
  </si>
  <si>
    <t>32ж 9а</t>
  </si>
  <si>
    <t xml:space="preserve">B4-1                                </t>
  </si>
  <si>
    <t>Утегенова Рада Изгабдиевна</t>
  </si>
  <si>
    <t>38ж 6а</t>
  </si>
  <si>
    <t>Бактыгереева Жадыра Аккалиевна</t>
  </si>
  <si>
    <t>15ж 9а</t>
  </si>
  <si>
    <t xml:space="preserve">B4-2                                </t>
  </si>
  <si>
    <t>Казыбаева Динара Даденовна</t>
  </si>
  <si>
    <t>11ж 3а</t>
  </si>
  <si>
    <t xml:space="preserve">B4-3                                </t>
  </si>
  <si>
    <t>Дабылова Айнаш Турмухановна</t>
  </si>
  <si>
    <t>18ж 6а</t>
  </si>
  <si>
    <t xml:space="preserve">B4-4                                </t>
  </si>
  <si>
    <t>Сагатова Жанат Сагиновна</t>
  </si>
  <si>
    <t>Медициналық бике</t>
  </si>
  <si>
    <t>28ж 5а</t>
  </si>
  <si>
    <t>Толыбаева Шара Рахымовна</t>
  </si>
  <si>
    <t>Әдіскер</t>
  </si>
  <si>
    <t>28ж 6а</t>
  </si>
  <si>
    <t>Бос жұмыс орны</t>
  </si>
  <si>
    <t>Музыкалық жетекші</t>
  </si>
  <si>
    <t>25ж 9а</t>
  </si>
  <si>
    <t>Калиева Айсауле Максотовна</t>
  </si>
  <si>
    <t>Психолог педагог</t>
  </si>
  <si>
    <t>23ж 6а</t>
  </si>
  <si>
    <t>Иманғали Айша Сағатқызы</t>
  </si>
  <si>
    <t>Хореограф</t>
  </si>
  <si>
    <t>6ж 2а</t>
  </si>
  <si>
    <t>ағылшын тілі мұғалімі</t>
  </si>
  <si>
    <t>8ж 0а</t>
  </si>
  <si>
    <t xml:space="preserve">B2-3                                </t>
  </si>
  <si>
    <t>Әкімшілік персонал</t>
  </si>
  <si>
    <t>Нурманова Диана</t>
  </si>
  <si>
    <t>Бухгалтер</t>
  </si>
  <si>
    <t>9ж 6а</t>
  </si>
  <si>
    <t xml:space="preserve">C3                                  </t>
  </si>
  <si>
    <t>Ельдесова Асем Мырзакеновна</t>
  </si>
  <si>
    <t>Шаруашылық меңгерушісі</t>
  </si>
  <si>
    <t>0ж 8а</t>
  </si>
  <si>
    <t>Қосалқы персонал</t>
  </si>
  <si>
    <t>Қодасбаева Асемгүл Таңатарқызы</t>
  </si>
  <si>
    <t>Тәрбиешінің көмекшісі</t>
  </si>
  <si>
    <t>Орта</t>
  </si>
  <si>
    <t>8ж 3а</t>
  </si>
  <si>
    <t xml:space="preserve">D1                                  </t>
  </si>
  <si>
    <t>Өткелбаева Райхан Жалғасбайқызы</t>
  </si>
  <si>
    <t>3ж 1а</t>
  </si>
  <si>
    <t>Даулетова Арайлым Сагинтаевна</t>
  </si>
  <si>
    <t>18ж 8а</t>
  </si>
  <si>
    <t>Ермағамбетова Ақмарал Жұмабекқызы</t>
  </si>
  <si>
    <t>Жумагазина Нурсауле Максотовна</t>
  </si>
  <si>
    <t>Кошанова Сулушаш Тилепкалиевна</t>
  </si>
  <si>
    <t>23ж 4а</t>
  </si>
  <si>
    <t>Бисембина Анаргул Казиевна</t>
  </si>
  <si>
    <t>Хатшы</t>
  </si>
  <si>
    <t>1ж 8а</t>
  </si>
  <si>
    <t>Біліктілік разряды</t>
  </si>
  <si>
    <t>Тлепбергенова Айзада Сериккалиевна</t>
  </si>
  <si>
    <t>Аула сыпырушы</t>
  </si>
  <si>
    <t xml:space="preserve">2 разряд                            </t>
  </si>
  <si>
    <t>Кастелянша</t>
  </si>
  <si>
    <t>Балабаева Жайнагул Ергалиевна</t>
  </si>
  <si>
    <t>Асүй жұмысшысы</t>
  </si>
  <si>
    <t>17ж 2а</t>
  </si>
  <si>
    <t>Нургалиева Рахат Жеткизгеновна</t>
  </si>
  <si>
    <t>Кір жуу машиналарының операторы</t>
  </si>
  <si>
    <t>9ж 2а</t>
  </si>
  <si>
    <t>Оператор</t>
  </si>
  <si>
    <t xml:space="preserve">3 разряд                            </t>
  </si>
  <si>
    <t xml:space="preserve">4 разряд                            </t>
  </si>
  <si>
    <t>Абубакирова Гулзира Абубакировна</t>
  </si>
  <si>
    <t>Аспаз</t>
  </si>
  <si>
    <t>14ж 8а</t>
  </si>
  <si>
    <t xml:space="preserve">6 разряд                            </t>
  </si>
  <si>
    <t>Айдынбаева Асем Болатбековна</t>
  </si>
  <si>
    <t>11ж 5а</t>
  </si>
  <si>
    <t>Тұрғаналиева Гүлжиһан Базарбайқызы</t>
  </si>
  <si>
    <t>Алиева Айдана Советовна</t>
  </si>
  <si>
    <t>Ғимараттарға кешенді қызмет көрсету және жөндеу бойынша жұмысшы</t>
  </si>
  <si>
    <t>5ж 8а</t>
  </si>
  <si>
    <t>Комашева Жанар Халеловна</t>
  </si>
  <si>
    <t>34ж 3а</t>
  </si>
  <si>
    <t>Болекбаев Орак Еркинович</t>
  </si>
  <si>
    <t>Күзетші</t>
  </si>
  <si>
    <t>Зинелов Сабит Калидуллаевич</t>
  </si>
  <si>
    <t>18ж 9а</t>
  </si>
  <si>
    <t>Исимов Серіккали Болатович</t>
  </si>
  <si>
    <t>Дошаева Айгуль Аленовна</t>
  </si>
  <si>
    <t>Қызметтік жайларды жинаушы</t>
  </si>
  <si>
    <t>13ж 9а</t>
  </si>
  <si>
    <t>Электрик</t>
  </si>
  <si>
    <t>ЖИЫНЫ</t>
  </si>
  <si>
    <t>Меңгеруші:</t>
  </si>
  <si>
    <t>Бисебаева А</t>
  </si>
  <si>
    <t>Есепші:</t>
  </si>
  <si>
    <t>Идирисова 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</si>
</sst>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0"/>
    <numFmt numFmtId="179" formatCode="#,##0.0"/>
  </numFmts>
  <fonts count="26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b/>
      <sz val="8"/>
      <color theme="1"/>
      <name val="Times New Roman"/>
      <charset val="204"/>
    </font>
    <font>
      <b/>
      <sz val="6"/>
      <color theme="1"/>
      <name val="Times New Roman"/>
      <charset val="204"/>
    </font>
    <font>
      <i/>
      <sz val="6"/>
      <color theme="1"/>
      <name val="Times New Roman"/>
      <charset val="204"/>
    </font>
    <font>
      <sz val="6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8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/>
    </xf>
    <xf numFmtId="178" fontId="3" fillId="2" borderId="4" xfId="0" applyNumberFormat="1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/>
    </xf>
    <xf numFmtId="178" fontId="3" fillId="3" borderId="4" xfId="0" applyNumberFormat="1" applyFont="1" applyFill="1" applyBorder="1" applyAlignment="1">
      <alignment vertical="top" wrapText="1"/>
    </xf>
    <xf numFmtId="179" fontId="3" fillId="3" borderId="4" xfId="0" applyNumberFormat="1" applyFont="1" applyFill="1" applyBorder="1" applyAlignment="1">
      <alignment vertical="top" wrapText="1"/>
    </xf>
    <xf numFmtId="0" fontId="5" fillId="0" borderId="3" xfId="0" applyFont="1" applyBorder="1" applyAlignment="1">
      <alignment vertical="top"/>
    </xf>
    <xf numFmtId="178" fontId="5" fillId="0" borderId="4" xfId="0" applyNumberFormat="1" applyFont="1" applyBorder="1" applyAlignment="1">
      <alignment vertical="top" wrapText="1"/>
    </xf>
    <xf numFmtId="179" fontId="5" fillId="0" borderId="4" xfId="0" applyNumberFormat="1" applyFont="1" applyBorder="1" applyAlignment="1">
      <alignment vertical="top" wrapText="1"/>
    </xf>
    <xf numFmtId="4" fontId="5" fillId="0" borderId="4" xfId="0" applyNumberFormat="1" applyFont="1" applyBorder="1" applyAlignment="1">
      <alignment vertical="top" wrapText="1"/>
    </xf>
    <xf numFmtId="4" fontId="3" fillId="3" borderId="4" xfId="0" applyNumberFormat="1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/>
    </xf>
    <xf numFmtId="178" fontId="3" fillId="4" borderId="6" xfId="0" applyNumberFormat="1" applyFont="1" applyFill="1" applyBorder="1" applyAlignment="1">
      <alignment vertical="top" wrapText="1"/>
    </xf>
    <xf numFmtId="3" fontId="3" fillId="2" borderId="4" xfId="0" applyNumberFormat="1" applyFont="1" applyFill="1" applyBorder="1" applyAlignment="1">
      <alignment vertical="top" wrapText="1"/>
    </xf>
    <xf numFmtId="179" fontId="3" fillId="2" borderId="4" xfId="0" applyNumberFormat="1" applyFont="1" applyFill="1" applyBorder="1" applyAlignment="1">
      <alignment vertical="top" wrapText="1"/>
    </xf>
    <xf numFmtId="3" fontId="3" fillId="3" borderId="4" xfId="0" applyNumberFormat="1" applyFont="1" applyFill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3" fillId="4" borderId="6" xfId="0" applyNumberFormat="1" applyFont="1" applyFill="1" applyBorder="1" applyAlignment="1">
      <alignment vertical="top" wrapText="1"/>
    </xf>
    <xf numFmtId="179" fontId="3" fillId="4" borderId="6" xfId="0" applyNumberFormat="1" applyFont="1" applyFill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vertical="top" wrapText="1"/>
    </xf>
    <xf numFmtId="1" fontId="3" fillId="3" borderId="4" xfId="0" applyNumberFormat="1" applyFont="1" applyFill="1" applyBorder="1" applyAlignment="1">
      <alignment horizontal="center" vertical="top" wrapText="1"/>
    </xf>
    <xf numFmtId="3" fontId="3" fillId="3" borderId="8" xfId="0" applyNumberFormat="1" applyFont="1" applyFill="1" applyBorder="1" applyAlignment="1">
      <alignment vertical="top" wrapText="1"/>
    </xf>
    <xf numFmtId="1" fontId="5" fillId="0" borderId="4" xfId="0" applyNumberFormat="1" applyFont="1" applyBorder="1" applyAlignment="1">
      <alignment horizontal="center" vertical="top" wrapText="1"/>
    </xf>
    <xf numFmtId="3" fontId="5" fillId="0" borderId="8" xfId="0" applyNumberFormat="1" applyFont="1" applyBorder="1" applyAlignment="1">
      <alignment vertical="top" wrapText="1"/>
    </xf>
    <xf numFmtId="1" fontId="3" fillId="4" borderId="6" xfId="0" applyNumberFormat="1" applyFont="1" applyFill="1" applyBorder="1" applyAlignment="1">
      <alignment horizontal="center" vertical="top" wrapText="1"/>
    </xf>
    <xf numFmtId="3" fontId="3" fillId="4" borderId="9" xfId="0" applyNumberFormat="1" applyFont="1" applyFill="1" applyBorder="1" applyAlignment="1">
      <alignment vertical="top" wrapText="1"/>
    </xf>
    <xf numFmtId="0" fontId="3" fillId="0" borderId="4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5"/>
  <sheetViews>
    <sheetView tabSelected="1" topLeftCell="A17" workbookViewId="0">
      <selection activeCell="A63" sqref="A63"/>
    </sheetView>
  </sheetViews>
  <sheetFormatPr defaultColWidth="9" defaultRowHeight="11.25"/>
  <cols>
    <col min="1" max="1" width="4.78095238095238" style="1" customWidth="1"/>
    <col min="2" max="2" width="19.4380952380952" style="1" customWidth="1"/>
    <col min="3" max="3" width="12.4380952380952" style="1" customWidth="1"/>
    <col min="4" max="4" width="7.88571428571429" style="1" customWidth="1"/>
    <col min="5" max="7" width="7.78095238095238" style="1" customWidth="1"/>
    <col min="8" max="8" width="6.55238095238095" style="1" customWidth="1"/>
    <col min="9" max="9" width="8.1047619047619" style="1" customWidth="1"/>
    <col min="10" max="10" width="6.33333333333333" style="1" customWidth="1"/>
    <col min="11" max="11" width="7.33333333333333" style="1" customWidth="1"/>
    <col min="12" max="12" width="7.55238095238095" style="1" customWidth="1"/>
    <col min="13" max="13" width="5.66666666666667" style="1" customWidth="1"/>
    <col min="14" max="14" width="6.21904761904762" style="1" customWidth="1"/>
    <col min="15" max="15" width="6.1047619047619" style="1" customWidth="1"/>
    <col min="16" max="16" width="7.66666666666667" style="1" customWidth="1"/>
    <col min="17" max="17" width="7.43809523809524" style="1" customWidth="1"/>
    <col min="18" max="18" width="6.33333333333333" style="1" customWidth="1"/>
    <col min="19" max="20" width="6.88571428571429" style="1" customWidth="1"/>
    <col min="21" max="22" width="6.55238095238095" style="1" customWidth="1"/>
    <col min="23" max="23" width="6.43809523809524" style="1" customWidth="1"/>
    <col min="24" max="24" width="6.66666666666667" style="1" customWidth="1"/>
    <col min="25" max="25" width="6.33333333333333" style="1" customWidth="1"/>
    <col min="26" max="26" width="6" style="1" customWidth="1"/>
    <col min="27" max="27" width="6.88571428571429" style="1" customWidth="1"/>
    <col min="28" max="28" width="7.55238095238095" style="1" customWidth="1"/>
    <col min="29" max="30" width="7.1047619047619" style="1" customWidth="1"/>
    <col min="31" max="31" width="6.88571428571429" style="1" customWidth="1"/>
    <col min="32" max="32" width="6.66666666666667" style="1" customWidth="1"/>
    <col min="33" max="33" width="8.1047619047619" style="1" customWidth="1"/>
    <col min="34" max="34" width="6.78095238095238" style="1" customWidth="1"/>
    <col min="35" max="35" width="10.7809523809524" style="1" customWidth="1"/>
    <col min="36" max="36" width="9.33333333333333" style="1" customWidth="1"/>
    <col min="37" max="37" width="8.78095238095238" style="1" customWidth="1"/>
    <col min="38" max="16384" width="8.88571428571429" style="1"/>
  </cols>
  <sheetData>
    <row r="1" spans="2:2">
      <c r="B1" s="2" t="s">
        <v>0</v>
      </c>
    </row>
    <row r="2" spans="2:3">
      <c r="B2" s="2" t="s">
        <v>1</v>
      </c>
      <c r="C2" s="2"/>
    </row>
    <row r="3" spans="1:3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ht="12" spans="1:37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 t="s">
        <v>5</v>
      </c>
    </row>
    <row r="7" spans="1:37">
      <c r="A7" s="7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8" t="s">
        <v>15</v>
      </c>
      <c r="K7" s="8" t="s">
        <v>16</v>
      </c>
      <c r="L7" s="8" t="s">
        <v>17</v>
      </c>
      <c r="M7" s="8" t="s">
        <v>18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 t="s">
        <v>19</v>
      </c>
      <c r="AG7" s="8" t="s">
        <v>20</v>
      </c>
      <c r="AH7" s="8" t="s">
        <v>21</v>
      </c>
      <c r="AI7" s="8" t="s">
        <v>22</v>
      </c>
      <c r="AJ7" s="8" t="s">
        <v>23</v>
      </c>
      <c r="AK7" s="29" t="s">
        <v>24</v>
      </c>
    </row>
    <row r="8" ht="109.95" customHeight="1" spans="1:37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 t="s">
        <v>25</v>
      </c>
      <c r="N8" s="10" t="s">
        <v>26</v>
      </c>
      <c r="O8" s="10" t="s">
        <v>27</v>
      </c>
      <c r="P8" s="10" t="s">
        <v>28</v>
      </c>
      <c r="Q8" s="10" t="s">
        <v>29</v>
      </c>
      <c r="R8" s="10" t="s">
        <v>30</v>
      </c>
      <c r="S8" s="10" t="s">
        <v>31</v>
      </c>
      <c r="T8" s="10" t="s">
        <v>32</v>
      </c>
      <c r="U8" s="10" t="s">
        <v>33</v>
      </c>
      <c r="V8" s="10" t="s">
        <v>34</v>
      </c>
      <c r="W8" s="10"/>
      <c r="X8" s="10"/>
      <c r="Y8" s="10" t="s">
        <v>35</v>
      </c>
      <c r="Z8" s="10" t="s">
        <v>36</v>
      </c>
      <c r="AA8" s="10"/>
      <c r="AB8" s="10"/>
      <c r="AC8" s="10"/>
      <c r="AD8" s="10" t="s">
        <v>35</v>
      </c>
      <c r="AE8" s="10" t="s">
        <v>37</v>
      </c>
      <c r="AF8" s="10"/>
      <c r="AG8" s="10"/>
      <c r="AH8" s="10"/>
      <c r="AI8" s="10"/>
      <c r="AJ8" s="10"/>
      <c r="AK8" s="30"/>
    </row>
    <row r="9" ht="29.25" spans="1:37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39" t="s">
        <v>38</v>
      </c>
      <c r="N9" s="39" t="s">
        <v>39</v>
      </c>
      <c r="O9" s="39" t="s">
        <v>40</v>
      </c>
      <c r="P9" s="39" t="s">
        <v>38</v>
      </c>
      <c r="Q9" s="39" t="s">
        <v>41</v>
      </c>
      <c r="R9" s="39" t="s">
        <v>42</v>
      </c>
      <c r="S9" s="39" t="s">
        <v>43</v>
      </c>
      <c r="T9" s="39" t="s">
        <v>38</v>
      </c>
      <c r="U9" s="39" t="s">
        <v>44</v>
      </c>
      <c r="V9" s="39" t="s">
        <v>45</v>
      </c>
      <c r="W9" s="39" t="s">
        <v>38</v>
      </c>
      <c r="X9" s="39" t="s">
        <v>46</v>
      </c>
      <c r="Y9" s="10"/>
      <c r="Z9" s="39" t="s">
        <v>47</v>
      </c>
      <c r="AA9" s="39" t="s">
        <v>48</v>
      </c>
      <c r="AB9" s="39" t="s">
        <v>49</v>
      </c>
      <c r="AC9" s="39" t="s">
        <v>50</v>
      </c>
      <c r="AD9" s="10"/>
      <c r="AE9" s="39" t="s">
        <v>38</v>
      </c>
      <c r="AF9" s="10"/>
      <c r="AG9" s="10"/>
      <c r="AH9" s="10"/>
      <c r="AI9" s="10"/>
      <c r="AJ9" s="10"/>
      <c r="AK9" s="30"/>
    </row>
    <row r="10" spans="1:37">
      <c r="A10" s="11" t="s">
        <v>51</v>
      </c>
      <c r="B10" s="12"/>
      <c r="C10" s="12"/>
      <c r="D10" s="12"/>
      <c r="E10" s="12">
        <v>43.05</v>
      </c>
      <c r="F10" s="12"/>
      <c r="G10" s="12"/>
      <c r="H10" s="12"/>
      <c r="I10" s="23">
        <v>5552847.866</v>
      </c>
      <c r="J10" s="24"/>
      <c r="K10" s="23">
        <v>918480.942</v>
      </c>
      <c r="L10" s="23">
        <v>6471328.808</v>
      </c>
      <c r="M10" s="23">
        <v>5309.1</v>
      </c>
      <c r="N10" s="23">
        <v>107898.609</v>
      </c>
      <c r="O10" s="23">
        <v>265317.848</v>
      </c>
      <c r="P10" s="23">
        <v>77990.679</v>
      </c>
      <c r="Q10" s="23">
        <v>109378.523</v>
      </c>
      <c r="R10" s="23">
        <v>54689.26</v>
      </c>
      <c r="S10" s="23">
        <v>44906.138</v>
      </c>
      <c r="T10" s="23">
        <v>15927.3</v>
      </c>
      <c r="U10" s="23">
        <v>2654.55</v>
      </c>
      <c r="V10" s="23">
        <v>3981.825</v>
      </c>
      <c r="W10" s="23">
        <v>10618.2</v>
      </c>
      <c r="X10" s="23">
        <v>12210.93</v>
      </c>
      <c r="Y10" s="23">
        <v>26810.955</v>
      </c>
      <c r="Z10" s="23">
        <v>21173.133</v>
      </c>
      <c r="AA10" s="23">
        <v>5407.982</v>
      </c>
      <c r="AB10" s="23">
        <v>602167.195</v>
      </c>
      <c r="AC10" s="23">
        <v>18384.572</v>
      </c>
      <c r="AD10" s="23">
        <v>647132.882</v>
      </c>
      <c r="AE10" s="23">
        <v>99041.261</v>
      </c>
      <c r="AF10" s="23">
        <v>1457057.105</v>
      </c>
      <c r="AG10" s="23">
        <v>7928388</v>
      </c>
      <c r="AH10" s="31"/>
      <c r="AI10" s="23">
        <v>95140656</v>
      </c>
      <c r="AJ10" s="23">
        <v>5231431.413</v>
      </c>
      <c r="AK10" s="32">
        <v>100372089</v>
      </c>
    </row>
    <row r="11" spans="1:37">
      <c r="A11" s="13"/>
      <c r="B11" s="14" t="s">
        <v>52</v>
      </c>
      <c r="C11" s="14"/>
      <c r="D11" s="14"/>
      <c r="E11" s="15">
        <v>1</v>
      </c>
      <c r="F11" s="14"/>
      <c r="G11" s="14"/>
      <c r="H11" s="14"/>
      <c r="I11" s="25">
        <v>264110.028</v>
      </c>
      <c r="J11" s="15"/>
      <c r="K11" s="25">
        <v>66027.507</v>
      </c>
      <c r="L11" s="25">
        <v>330137.535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>
        <v>0</v>
      </c>
      <c r="Z11" s="25"/>
      <c r="AA11" s="25"/>
      <c r="AB11" s="25">
        <v>33013.754</v>
      </c>
      <c r="AC11" s="25"/>
      <c r="AD11" s="25">
        <v>33013.754</v>
      </c>
      <c r="AE11" s="25">
        <v>99041.261</v>
      </c>
      <c r="AF11" s="25">
        <v>132055.015</v>
      </c>
      <c r="AG11" s="25">
        <v>462193</v>
      </c>
      <c r="AH11" s="33"/>
      <c r="AI11" s="25">
        <v>5546316</v>
      </c>
      <c r="AJ11" s="25">
        <v>330137.535</v>
      </c>
      <c r="AK11" s="34">
        <v>5876454</v>
      </c>
    </row>
    <row r="12" spans="1:37">
      <c r="A12" s="16">
        <v>1</v>
      </c>
      <c r="B12" s="17" t="s">
        <v>53</v>
      </c>
      <c r="C12" s="17" t="s">
        <v>54</v>
      </c>
      <c r="D12" s="17" t="s">
        <v>55</v>
      </c>
      <c r="E12" s="18">
        <v>1</v>
      </c>
      <c r="F12" s="17" t="s">
        <v>56</v>
      </c>
      <c r="G12" s="17" t="s">
        <v>57</v>
      </c>
      <c r="H12" s="19">
        <v>5.74</v>
      </c>
      <c r="I12" s="26">
        <v>264110.028</v>
      </c>
      <c r="J12" s="18">
        <v>2.6</v>
      </c>
      <c r="K12" s="26">
        <v>66027.507</v>
      </c>
      <c r="L12" s="26">
        <v>330137.535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>
        <v>0</v>
      </c>
      <c r="Z12" s="26"/>
      <c r="AA12" s="26"/>
      <c r="AB12" s="26">
        <v>33013.754</v>
      </c>
      <c r="AC12" s="26"/>
      <c r="AD12" s="26">
        <v>33013.754</v>
      </c>
      <c r="AE12" s="26">
        <v>99041.261</v>
      </c>
      <c r="AF12" s="26">
        <v>132055.015</v>
      </c>
      <c r="AG12" s="26">
        <v>462193</v>
      </c>
      <c r="AH12" s="35">
        <v>12</v>
      </c>
      <c r="AI12" s="26">
        <v>5546316</v>
      </c>
      <c r="AJ12" s="26">
        <v>330137.535</v>
      </c>
      <c r="AK12" s="36">
        <v>5876454</v>
      </c>
    </row>
    <row r="13" spans="1:37">
      <c r="A13" s="13"/>
      <c r="B13" s="14" t="s">
        <v>58</v>
      </c>
      <c r="C13" s="14"/>
      <c r="D13" s="14"/>
      <c r="E13" s="15">
        <v>17.5</v>
      </c>
      <c r="F13" s="14"/>
      <c r="G13" s="14"/>
      <c r="H13" s="20"/>
      <c r="I13" s="25">
        <v>3409813.718</v>
      </c>
      <c r="J13" s="15"/>
      <c r="K13" s="25">
        <v>852453.435</v>
      </c>
      <c r="L13" s="25">
        <v>4262267.153</v>
      </c>
      <c r="M13" s="25"/>
      <c r="N13" s="25">
        <v>107898.609</v>
      </c>
      <c r="O13" s="25">
        <v>265317.848</v>
      </c>
      <c r="P13" s="25">
        <v>77990.679</v>
      </c>
      <c r="Q13" s="25"/>
      <c r="R13" s="25"/>
      <c r="S13" s="25"/>
      <c r="T13" s="25"/>
      <c r="U13" s="25"/>
      <c r="V13" s="25"/>
      <c r="W13" s="25"/>
      <c r="X13" s="25"/>
      <c r="Y13" s="25">
        <v>0</v>
      </c>
      <c r="Z13" s="25">
        <v>10036.411</v>
      </c>
      <c r="AA13" s="25"/>
      <c r="AB13" s="25">
        <v>416190.304</v>
      </c>
      <c r="AC13" s="25"/>
      <c r="AD13" s="25">
        <v>426226.715</v>
      </c>
      <c r="AE13" s="25">
        <v>0</v>
      </c>
      <c r="AF13" s="25">
        <v>877433.851</v>
      </c>
      <c r="AG13" s="25">
        <v>5139702</v>
      </c>
      <c r="AH13" s="33"/>
      <c r="AI13" s="25">
        <v>61676424</v>
      </c>
      <c r="AJ13" s="25">
        <v>4015526.729</v>
      </c>
      <c r="AK13" s="34">
        <v>65691952</v>
      </c>
    </row>
    <row r="14" spans="1:37">
      <c r="A14" s="16">
        <v>2</v>
      </c>
      <c r="B14" s="17" t="s">
        <v>59</v>
      </c>
      <c r="C14" s="17" t="s">
        <v>60</v>
      </c>
      <c r="D14" s="17" t="s">
        <v>55</v>
      </c>
      <c r="E14" s="18">
        <v>1</v>
      </c>
      <c r="F14" s="17" t="s">
        <v>61</v>
      </c>
      <c r="G14" s="17" t="s">
        <v>62</v>
      </c>
      <c r="H14" s="19">
        <v>4.75</v>
      </c>
      <c r="I14" s="26">
        <v>218557.95</v>
      </c>
      <c r="J14" s="18">
        <v>2.6</v>
      </c>
      <c r="K14" s="26">
        <v>54639.488</v>
      </c>
      <c r="L14" s="26">
        <v>273197.438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>
        <v>0</v>
      </c>
      <c r="Z14" s="26"/>
      <c r="AA14" s="26"/>
      <c r="AB14" s="26">
        <v>27319.744</v>
      </c>
      <c r="AC14" s="26"/>
      <c r="AD14" s="26">
        <v>27319.744</v>
      </c>
      <c r="AE14" s="26"/>
      <c r="AF14" s="26">
        <v>27319.744</v>
      </c>
      <c r="AG14" s="26">
        <v>300517</v>
      </c>
      <c r="AH14" s="35">
        <v>12</v>
      </c>
      <c r="AI14" s="26">
        <v>3606204</v>
      </c>
      <c r="AJ14" s="26">
        <v>273197.438</v>
      </c>
      <c r="AK14" s="36">
        <v>3879401</v>
      </c>
    </row>
    <row r="15" spans="1:37">
      <c r="A15" s="16">
        <v>3</v>
      </c>
      <c r="B15" s="17" t="s">
        <v>63</v>
      </c>
      <c r="C15" s="17" t="s">
        <v>60</v>
      </c>
      <c r="D15" s="17" t="s">
        <v>55</v>
      </c>
      <c r="E15" s="18">
        <v>1</v>
      </c>
      <c r="F15" s="17" t="s">
        <v>64</v>
      </c>
      <c r="G15" s="17" t="s">
        <v>65</v>
      </c>
      <c r="H15" s="19">
        <v>4.3</v>
      </c>
      <c r="I15" s="26">
        <v>197852.46</v>
      </c>
      <c r="J15" s="18">
        <v>2.6</v>
      </c>
      <c r="K15" s="26">
        <v>49463.115</v>
      </c>
      <c r="L15" s="26">
        <v>247315.575</v>
      </c>
      <c r="M15" s="26"/>
      <c r="N15" s="26"/>
      <c r="O15" s="26">
        <v>86560.451</v>
      </c>
      <c r="P15" s="26"/>
      <c r="Q15" s="26"/>
      <c r="R15" s="26"/>
      <c r="S15" s="26"/>
      <c r="T15" s="26"/>
      <c r="U15" s="26"/>
      <c r="V15" s="26"/>
      <c r="W15" s="26"/>
      <c r="X15" s="26"/>
      <c r="Y15" s="26">
        <v>0</v>
      </c>
      <c r="Z15" s="26"/>
      <c r="AA15" s="26"/>
      <c r="AB15" s="26">
        <v>24731.558</v>
      </c>
      <c r="AC15" s="26"/>
      <c r="AD15" s="26">
        <v>24731.558</v>
      </c>
      <c r="AE15" s="26"/>
      <c r="AF15" s="26">
        <v>111292.009</v>
      </c>
      <c r="AG15" s="26">
        <v>358608</v>
      </c>
      <c r="AH15" s="35">
        <v>12</v>
      </c>
      <c r="AI15" s="26">
        <v>4303296</v>
      </c>
      <c r="AJ15" s="26">
        <v>247315.575</v>
      </c>
      <c r="AK15" s="36">
        <v>4550612</v>
      </c>
    </row>
    <row r="16" spans="1:37">
      <c r="A16" s="16">
        <v>4</v>
      </c>
      <c r="B16" s="17" t="s">
        <v>66</v>
      </c>
      <c r="C16" s="17" t="s">
        <v>60</v>
      </c>
      <c r="D16" s="17" t="s">
        <v>55</v>
      </c>
      <c r="E16" s="18">
        <v>1</v>
      </c>
      <c r="F16" s="17" t="s">
        <v>67</v>
      </c>
      <c r="G16" s="17" t="s">
        <v>65</v>
      </c>
      <c r="H16" s="19">
        <v>4.37</v>
      </c>
      <c r="I16" s="26">
        <v>201073.314</v>
      </c>
      <c r="J16" s="18">
        <v>2.6</v>
      </c>
      <c r="K16" s="26">
        <v>50268.329</v>
      </c>
      <c r="L16" s="26">
        <v>251341.643</v>
      </c>
      <c r="M16" s="26"/>
      <c r="N16" s="26"/>
      <c r="O16" s="26">
        <v>87969.575</v>
      </c>
      <c r="P16" s="26"/>
      <c r="Q16" s="26"/>
      <c r="R16" s="26"/>
      <c r="S16" s="26"/>
      <c r="T16" s="26"/>
      <c r="U16" s="26"/>
      <c r="V16" s="26"/>
      <c r="W16" s="26"/>
      <c r="X16" s="26"/>
      <c r="Y16" s="26">
        <v>0</v>
      </c>
      <c r="Z16" s="26"/>
      <c r="AA16" s="26"/>
      <c r="AB16" s="26">
        <v>25134.164</v>
      </c>
      <c r="AC16" s="26"/>
      <c r="AD16" s="26">
        <v>25134.164</v>
      </c>
      <c r="AE16" s="26"/>
      <c r="AF16" s="26">
        <v>113103.739</v>
      </c>
      <c r="AG16" s="26">
        <v>364445</v>
      </c>
      <c r="AH16" s="35">
        <v>12</v>
      </c>
      <c r="AI16" s="26">
        <v>4373340</v>
      </c>
      <c r="AJ16" s="26">
        <v>251341.643</v>
      </c>
      <c r="AK16" s="36">
        <v>4624682</v>
      </c>
    </row>
    <row r="17" spans="1:37">
      <c r="A17" s="16">
        <v>5</v>
      </c>
      <c r="B17" s="17" t="s">
        <v>68</v>
      </c>
      <c r="C17" s="17" t="s">
        <v>60</v>
      </c>
      <c r="D17" s="17" t="s">
        <v>55</v>
      </c>
      <c r="E17" s="18">
        <v>1</v>
      </c>
      <c r="F17" s="17" t="s">
        <v>69</v>
      </c>
      <c r="G17" s="17" t="s">
        <v>70</v>
      </c>
      <c r="H17" s="19">
        <v>4.21</v>
      </c>
      <c r="I17" s="26">
        <v>193711.362</v>
      </c>
      <c r="J17" s="18">
        <v>2.6</v>
      </c>
      <c r="K17" s="26">
        <v>48427.841</v>
      </c>
      <c r="L17" s="26">
        <v>242139.203</v>
      </c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>
        <v>0</v>
      </c>
      <c r="Z17" s="26"/>
      <c r="AA17" s="26"/>
      <c r="AB17" s="26">
        <v>24213.92</v>
      </c>
      <c r="AC17" s="26"/>
      <c r="AD17" s="26">
        <v>24213.92</v>
      </c>
      <c r="AE17" s="26"/>
      <c r="AF17" s="26">
        <v>24213.92</v>
      </c>
      <c r="AG17" s="26">
        <v>266353</v>
      </c>
      <c r="AH17" s="35">
        <v>12</v>
      </c>
      <c r="AI17" s="26">
        <v>3196236</v>
      </c>
      <c r="AJ17" s="26">
        <v>242139.203</v>
      </c>
      <c r="AK17" s="36">
        <v>3438375</v>
      </c>
    </row>
    <row r="18" spans="1:37">
      <c r="A18" s="16">
        <v>6</v>
      </c>
      <c r="B18" s="17" t="s">
        <v>71</v>
      </c>
      <c r="C18" s="17" t="s">
        <v>60</v>
      </c>
      <c r="D18" s="17" t="s">
        <v>55</v>
      </c>
      <c r="E18" s="18">
        <v>1</v>
      </c>
      <c r="F18" s="17" t="s">
        <v>72</v>
      </c>
      <c r="G18" s="17" t="s">
        <v>73</v>
      </c>
      <c r="H18" s="19">
        <v>3.85</v>
      </c>
      <c r="I18" s="26">
        <v>177146.97</v>
      </c>
      <c r="J18" s="18">
        <v>2.6</v>
      </c>
      <c r="K18" s="26">
        <v>44286.743</v>
      </c>
      <c r="L18" s="26">
        <v>221433.713</v>
      </c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>
        <v>0</v>
      </c>
      <c r="Z18" s="26"/>
      <c r="AA18" s="26"/>
      <c r="AB18" s="26">
        <v>22143.371</v>
      </c>
      <c r="AC18" s="26"/>
      <c r="AD18" s="26">
        <v>22143.371</v>
      </c>
      <c r="AE18" s="26"/>
      <c r="AF18" s="26">
        <v>22143.371</v>
      </c>
      <c r="AG18" s="26">
        <v>243577</v>
      </c>
      <c r="AH18" s="35">
        <v>12</v>
      </c>
      <c r="AI18" s="26">
        <v>2922924</v>
      </c>
      <c r="AJ18" s="26">
        <v>221433.713</v>
      </c>
      <c r="AK18" s="36">
        <v>3144358</v>
      </c>
    </row>
    <row r="19" spans="1:37">
      <c r="A19" s="16">
        <v>7</v>
      </c>
      <c r="B19" s="17" t="s">
        <v>74</v>
      </c>
      <c r="C19" s="17" t="s">
        <v>60</v>
      </c>
      <c r="D19" s="17" t="s">
        <v>55</v>
      </c>
      <c r="E19" s="18">
        <v>1</v>
      </c>
      <c r="F19" s="17" t="s">
        <v>75</v>
      </c>
      <c r="G19" s="17" t="s">
        <v>73</v>
      </c>
      <c r="H19" s="19">
        <v>4.19</v>
      </c>
      <c r="I19" s="26">
        <v>192791.118</v>
      </c>
      <c r="J19" s="18">
        <v>2.6</v>
      </c>
      <c r="K19" s="26">
        <v>48197.78</v>
      </c>
      <c r="L19" s="26">
        <v>240988.898</v>
      </c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>
        <v>0</v>
      </c>
      <c r="Z19" s="26"/>
      <c r="AA19" s="26"/>
      <c r="AB19" s="26">
        <v>24098.89</v>
      </c>
      <c r="AC19" s="26"/>
      <c r="AD19" s="26">
        <v>24098.89</v>
      </c>
      <c r="AE19" s="26"/>
      <c r="AF19" s="26">
        <v>24098.89</v>
      </c>
      <c r="AG19" s="26">
        <v>265088</v>
      </c>
      <c r="AH19" s="35">
        <v>12</v>
      </c>
      <c r="AI19" s="26">
        <v>3181056</v>
      </c>
      <c r="AJ19" s="26">
        <v>240988.898</v>
      </c>
      <c r="AK19" s="36">
        <v>3422045</v>
      </c>
    </row>
    <row r="20" spans="1:37">
      <c r="A20" s="16">
        <v>8</v>
      </c>
      <c r="B20" s="17" t="s">
        <v>76</v>
      </c>
      <c r="C20" s="17" t="s">
        <v>60</v>
      </c>
      <c r="D20" s="17" t="s">
        <v>55</v>
      </c>
      <c r="E20" s="18">
        <v>1</v>
      </c>
      <c r="F20" s="17" t="s">
        <v>77</v>
      </c>
      <c r="G20" s="17" t="s">
        <v>73</v>
      </c>
      <c r="H20" s="19">
        <v>4</v>
      </c>
      <c r="I20" s="26">
        <v>184048.8</v>
      </c>
      <c r="J20" s="18">
        <v>2.6</v>
      </c>
      <c r="K20" s="26">
        <v>46012.2</v>
      </c>
      <c r="L20" s="26">
        <v>230061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>
        <v>0</v>
      </c>
      <c r="Z20" s="26"/>
      <c r="AA20" s="26"/>
      <c r="AB20" s="26">
        <v>23006.1</v>
      </c>
      <c r="AC20" s="26"/>
      <c r="AD20" s="26">
        <v>23006.1</v>
      </c>
      <c r="AE20" s="26"/>
      <c r="AF20" s="26">
        <v>23006.1</v>
      </c>
      <c r="AG20" s="26">
        <v>253067</v>
      </c>
      <c r="AH20" s="35">
        <v>12</v>
      </c>
      <c r="AI20" s="26">
        <v>3036804</v>
      </c>
      <c r="AJ20" s="26">
        <v>230061</v>
      </c>
      <c r="AK20" s="36">
        <v>3266865</v>
      </c>
    </row>
    <row r="21" spans="1:37">
      <c r="A21" s="16">
        <v>9</v>
      </c>
      <c r="B21" s="17" t="s">
        <v>78</v>
      </c>
      <c r="C21" s="17" t="s">
        <v>60</v>
      </c>
      <c r="D21" s="17" t="s">
        <v>79</v>
      </c>
      <c r="E21" s="18">
        <v>1</v>
      </c>
      <c r="F21" s="17" t="s">
        <v>80</v>
      </c>
      <c r="G21" s="17" t="s">
        <v>81</v>
      </c>
      <c r="H21" s="19">
        <v>4.52</v>
      </c>
      <c r="I21" s="26">
        <v>207975.144</v>
      </c>
      <c r="J21" s="18">
        <v>2.6</v>
      </c>
      <c r="K21" s="26">
        <v>51993.786</v>
      </c>
      <c r="L21" s="26">
        <v>259968.93</v>
      </c>
      <c r="M21" s="26"/>
      <c r="N21" s="26"/>
      <c r="O21" s="26"/>
      <c r="P21" s="26">
        <v>77990.679</v>
      </c>
      <c r="Q21" s="26"/>
      <c r="R21" s="26"/>
      <c r="S21" s="26"/>
      <c r="T21" s="26"/>
      <c r="U21" s="26"/>
      <c r="V21" s="26"/>
      <c r="W21" s="26"/>
      <c r="X21" s="26"/>
      <c r="Y21" s="26">
        <v>0</v>
      </c>
      <c r="Z21" s="26"/>
      <c r="AA21" s="26"/>
      <c r="AB21" s="26">
        <v>25996.893</v>
      </c>
      <c r="AC21" s="26"/>
      <c r="AD21" s="26">
        <v>25996.893</v>
      </c>
      <c r="AE21" s="26"/>
      <c r="AF21" s="26">
        <v>103987.572</v>
      </c>
      <c r="AG21" s="26">
        <v>363957</v>
      </c>
      <c r="AH21" s="35">
        <v>12</v>
      </c>
      <c r="AI21" s="26">
        <v>4367484</v>
      </c>
      <c r="AJ21" s="26">
        <v>259968.93</v>
      </c>
      <c r="AK21" s="36">
        <v>4627453</v>
      </c>
    </row>
    <row r="22" spans="1:37">
      <c r="A22" s="16">
        <v>10</v>
      </c>
      <c r="B22" s="17" t="s">
        <v>82</v>
      </c>
      <c r="C22" s="17" t="s">
        <v>60</v>
      </c>
      <c r="D22" s="17" t="s">
        <v>79</v>
      </c>
      <c r="E22" s="18">
        <v>1</v>
      </c>
      <c r="F22" s="17" t="s">
        <v>83</v>
      </c>
      <c r="G22" s="17" t="s">
        <v>81</v>
      </c>
      <c r="H22" s="19">
        <v>4.52</v>
      </c>
      <c r="I22" s="26">
        <v>207975.144</v>
      </c>
      <c r="J22" s="18">
        <v>2.6</v>
      </c>
      <c r="K22" s="26">
        <v>51993.786</v>
      </c>
      <c r="L22" s="26">
        <v>259968.93</v>
      </c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>
        <v>0</v>
      </c>
      <c r="Z22" s="26"/>
      <c r="AA22" s="26"/>
      <c r="AB22" s="26">
        <v>25996.893</v>
      </c>
      <c r="AC22" s="26"/>
      <c r="AD22" s="26">
        <v>25996.893</v>
      </c>
      <c r="AE22" s="26"/>
      <c r="AF22" s="26">
        <v>25996.893</v>
      </c>
      <c r="AG22" s="26">
        <v>285966</v>
      </c>
      <c r="AH22" s="35">
        <v>12</v>
      </c>
      <c r="AI22" s="26">
        <v>3431592</v>
      </c>
      <c r="AJ22" s="26">
        <v>259968.93</v>
      </c>
      <c r="AK22" s="36">
        <v>3691561</v>
      </c>
    </row>
    <row r="23" spans="1:37">
      <c r="A23" s="16">
        <v>11</v>
      </c>
      <c r="B23" s="17" t="s">
        <v>84</v>
      </c>
      <c r="C23" s="17" t="s">
        <v>60</v>
      </c>
      <c r="D23" s="17" t="s">
        <v>79</v>
      </c>
      <c r="E23" s="18">
        <v>1</v>
      </c>
      <c r="F23" s="17" t="s">
        <v>85</v>
      </c>
      <c r="G23" s="17" t="s">
        <v>86</v>
      </c>
      <c r="H23" s="19">
        <v>4.17</v>
      </c>
      <c r="I23" s="26">
        <v>191870.874</v>
      </c>
      <c r="J23" s="18">
        <v>2.6</v>
      </c>
      <c r="K23" s="26">
        <v>47967.719</v>
      </c>
      <c r="L23" s="26">
        <v>239838.593</v>
      </c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>
        <v>0</v>
      </c>
      <c r="Z23" s="26"/>
      <c r="AA23" s="26"/>
      <c r="AB23" s="26">
        <v>23983.859</v>
      </c>
      <c r="AC23" s="26"/>
      <c r="AD23" s="26">
        <v>23983.859</v>
      </c>
      <c r="AE23" s="26"/>
      <c r="AF23" s="26">
        <v>23983.859</v>
      </c>
      <c r="AG23" s="26">
        <v>263822</v>
      </c>
      <c r="AH23" s="35">
        <v>12</v>
      </c>
      <c r="AI23" s="26">
        <v>3165864</v>
      </c>
      <c r="AJ23" s="26">
        <v>239838.593</v>
      </c>
      <c r="AK23" s="36">
        <v>3405703</v>
      </c>
    </row>
    <row r="24" spans="1:37">
      <c r="A24" s="16">
        <v>12</v>
      </c>
      <c r="B24" s="17" t="s">
        <v>87</v>
      </c>
      <c r="C24" s="17" t="s">
        <v>60</v>
      </c>
      <c r="D24" s="17" t="s">
        <v>79</v>
      </c>
      <c r="E24" s="18">
        <v>1</v>
      </c>
      <c r="F24" s="17" t="s">
        <v>88</v>
      </c>
      <c r="G24" s="17" t="s">
        <v>89</v>
      </c>
      <c r="H24" s="19">
        <v>4.03</v>
      </c>
      <c r="I24" s="26">
        <v>185429.166</v>
      </c>
      <c r="J24" s="18">
        <v>2.6</v>
      </c>
      <c r="K24" s="26">
        <v>46357.292</v>
      </c>
      <c r="L24" s="26">
        <v>231786.458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>
        <v>0</v>
      </c>
      <c r="Z24" s="26"/>
      <c r="AA24" s="26"/>
      <c r="AB24" s="26">
        <v>23178.646</v>
      </c>
      <c r="AC24" s="26"/>
      <c r="AD24" s="26">
        <v>23178.646</v>
      </c>
      <c r="AE24" s="26"/>
      <c r="AF24" s="26">
        <v>23178.646</v>
      </c>
      <c r="AG24" s="26">
        <v>254965</v>
      </c>
      <c r="AH24" s="35">
        <v>12</v>
      </c>
      <c r="AI24" s="26">
        <v>3059580</v>
      </c>
      <c r="AJ24" s="26">
        <v>231786.458</v>
      </c>
      <c r="AK24" s="36">
        <v>3291366</v>
      </c>
    </row>
    <row r="25" spans="1:37">
      <c r="A25" s="16">
        <v>13</v>
      </c>
      <c r="B25" s="17" t="s">
        <v>90</v>
      </c>
      <c r="C25" s="17" t="s">
        <v>60</v>
      </c>
      <c r="D25" s="17" t="s">
        <v>79</v>
      </c>
      <c r="E25" s="18">
        <v>1</v>
      </c>
      <c r="F25" s="17" t="s">
        <v>91</v>
      </c>
      <c r="G25" s="17" t="s">
        <v>92</v>
      </c>
      <c r="H25" s="19">
        <v>3.65</v>
      </c>
      <c r="I25" s="26">
        <v>167944.53</v>
      </c>
      <c r="J25" s="18">
        <v>2.6</v>
      </c>
      <c r="K25" s="26">
        <v>41986.133</v>
      </c>
      <c r="L25" s="26">
        <v>209930.663</v>
      </c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>
        <v>0</v>
      </c>
      <c r="Z25" s="26"/>
      <c r="AA25" s="26"/>
      <c r="AB25" s="26">
        <v>20993.066</v>
      </c>
      <c r="AC25" s="26"/>
      <c r="AD25" s="26">
        <v>20993.066</v>
      </c>
      <c r="AE25" s="26"/>
      <c r="AF25" s="26">
        <v>20993.066</v>
      </c>
      <c r="AG25" s="26">
        <v>230924</v>
      </c>
      <c r="AH25" s="35">
        <v>12</v>
      </c>
      <c r="AI25" s="26">
        <v>2771088</v>
      </c>
      <c r="AJ25" s="26">
        <v>209930.663</v>
      </c>
      <c r="AK25" s="36">
        <v>2981019</v>
      </c>
    </row>
    <row r="26" spans="1:37">
      <c r="A26" s="16">
        <v>1262</v>
      </c>
      <c r="B26" s="17" t="s">
        <v>93</v>
      </c>
      <c r="C26" s="17" t="s">
        <v>94</v>
      </c>
      <c r="D26" s="17" t="s">
        <v>79</v>
      </c>
      <c r="E26" s="18">
        <v>1</v>
      </c>
      <c r="F26" s="17" t="s">
        <v>95</v>
      </c>
      <c r="G26" s="17" t="s">
        <v>81</v>
      </c>
      <c r="H26" s="19">
        <v>4.53</v>
      </c>
      <c r="I26" s="26">
        <v>164343.1905</v>
      </c>
      <c r="J26" s="18">
        <v>2.05</v>
      </c>
      <c r="K26" s="26">
        <v>41085.798</v>
      </c>
      <c r="L26" s="26">
        <v>205428.9885</v>
      </c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>
        <v>0</v>
      </c>
      <c r="Z26" s="26"/>
      <c r="AA26" s="26"/>
      <c r="AB26" s="26">
        <v>20542.899</v>
      </c>
      <c r="AC26" s="26"/>
      <c r="AD26" s="26">
        <v>20542.899</v>
      </c>
      <c r="AE26" s="26"/>
      <c r="AF26" s="26">
        <v>20542.899</v>
      </c>
      <c r="AG26" s="26">
        <v>225972</v>
      </c>
      <c r="AH26" s="35">
        <v>12</v>
      </c>
      <c r="AI26" s="26">
        <v>2711664</v>
      </c>
      <c r="AJ26" s="26">
        <v>205428.988</v>
      </c>
      <c r="AK26" s="36">
        <v>2917093</v>
      </c>
    </row>
    <row r="27" spans="1:37">
      <c r="A27" s="16">
        <v>15</v>
      </c>
      <c r="B27" s="17" t="s">
        <v>96</v>
      </c>
      <c r="C27" s="17" t="s">
        <v>97</v>
      </c>
      <c r="D27" s="17" t="s">
        <v>55</v>
      </c>
      <c r="E27" s="18">
        <v>1</v>
      </c>
      <c r="F27" s="17" t="s">
        <v>98</v>
      </c>
      <c r="G27" s="17" t="s">
        <v>65</v>
      </c>
      <c r="H27" s="19">
        <v>4.51</v>
      </c>
      <c r="I27" s="26">
        <v>207515.022</v>
      </c>
      <c r="J27" s="18">
        <v>2.6</v>
      </c>
      <c r="K27" s="26">
        <v>51878.756</v>
      </c>
      <c r="L27" s="26">
        <v>259393.778</v>
      </c>
      <c r="M27" s="26"/>
      <c r="N27" s="26"/>
      <c r="O27" s="26">
        <v>90787.822</v>
      </c>
      <c r="P27" s="26"/>
      <c r="Q27" s="26"/>
      <c r="R27" s="26"/>
      <c r="S27" s="26"/>
      <c r="T27" s="26"/>
      <c r="U27" s="26"/>
      <c r="V27" s="26"/>
      <c r="W27" s="26"/>
      <c r="X27" s="26"/>
      <c r="Y27" s="26">
        <v>0</v>
      </c>
      <c r="Z27" s="26"/>
      <c r="AA27" s="26"/>
      <c r="AB27" s="26">
        <v>25939.378</v>
      </c>
      <c r="AC27" s="26"/>
      <c r="AD27" s="26">
        <v>25939.378</v>
      </c>
      <c r="AE27" s="26"/>
      <c r="AF27" s="26">
        <v>116727.2</v>
      </c>
      <c r="AG27" s="26">
        <v>376121</v>
      </c>
      <c r="AH27" s="35">
        <v>12</v>
      </c>
      <c r="AI27" s="26">
        <v>4513452</v>
      </c>
      <c r="AJ27" s="26">
        <v>259393.778</v>
      </c>
      <c r="AK27" s="36">
        <v>4772846</v>
      </c>
    </row>
    <row r="28" spans="1:37">
      <c r="A28" s="16">
        <v>16</v>
      </c>
      <c r="B28" s="17" t="s">
        <v>99</v>
      </c>
      <c r="C28" s="17" t="s">
        <v>100</v>
      </c>
      <c r="D28" s="17" t="s">
        <v>55</v>
      </c>
      <c r="E28" s="18">
        <v>1</v>
      </c>
      <c r="F28" s="17" t="s">
        <v>101</v>
      </c>
      <c r="G28" s="17" t="s">
        <v>89</v>
      </c>
      <c r="H28" s="19">
        <v>4.29</v>
      </c>
      <c r="I28" s="26">
        <v>197392.338</v>
      </c>
      <c r="J28" s="18">
        <v>2.6</v>
      </c>
      <c r="K28" s="26">
        <v>49348.085</v>
      </c>
      <c r="L28" s="26">
        <v>246740.423</v>
      </c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>
        <v>0</v>
      </c>
      <c r="Z28" s="26"/>
      <c r="AA28" s="26"/>
      <c r="AB28" s="26">
        <v>24674.042</v>
      </c>
      <c r="AC28" s="26"/>
      <c r="AD28" s="26">
        <v>24674.042</v>
      </c>
      <c r="AE28" s="26"/>
      <c r="AF28" s="26">
        <v>24674.042</v>
      </c>
      <c r="AG28" s="26">
        <v>271414</v>
      </c>
      <c r="AH28" s="35">
        <v>12</v>
      </c>
      <c r="AI28" s="26">
        <v>3256968</v>
      </c>
      <c r="AJ28" s="26">
        <v>0</v>
      </c>
      <c r="AK28" s="36">
        <v>3256968</v>
      </c>
    </row>
    <row r="29" spans="1:37">
      <c r="A29" s="16">
        <v>17</v>
      </c>
      <c r="B29" s="17" t="s">
        <v>102</v>
      </c>
      <c r="C29" s="17" t="s">
        <v>103</v>
      </c>
      <c r="D29" s="17" t="s">
        <v>55</v>
      </c>
      <c r="E29" s="18">
        <v>1</v>
      </c>
      <c r="F29" s="17" t="s">
        <v>104</v>
      </c>
      <c r="G29" s="17" t="s">
        <v>62</v>
      </c>
      <c r="H29" s="19">
        <v>4.69</v>
      </c>
      <c r="I29" s="26">
        <v>215797.218</v>
      </c>
      <c r="J29" s="18">
        <v>2.6</v>
      </c>
      <c r="K29" s="26">
        <v>53949.305</v>
      </c>
      <c r="L29" s="26">
        <v>269746.523</v>
      </c>
      <c r="M29" s="26"/>
      <c r="N29" s="26">
        <v>107898.609</v>
      </c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>
        <v>0</v>
      </c>
      <c r="Z29" s="26"/>
      <c r="AA29" s="26"/>
      <c r="AB29" s="26">
        <v>26974.652</v>
      </c>
      <c r="AC29" s="26"/>
      <c r="AD29" s="26">
        <v>26974.652</v>
      </c>
      <c r="AE29" s="26"/>
      <c r="AF29" s="26">
        <v>134873.261</v>
      </c>
      <c r="AG29" s="26">
        <v>404620</v>
      </c>
      <c r="AH29" s="35">
        <v>12</v>
      </c>
      <c r="AI29" s="26">
        <v>4855440</v>
      </c>
      <c r="AJ29" s="26">
        <v>269746.523</v>
      </c>
      <c r="AK29" s="36">
        <v>5125187</v>
      </c>
    </row>
    <row r="30" spans="1:37">
      <c r="A30" s="16">
        <v>18</v>
      </c>
      <c r="B30" s="17" t="s">
        <v>105</v>
      </c>
      <c r="C30" s="17" t="s">
        <v>106</v>
      </c>
      <c r="D30" s="17" t="s">
        <v>79</v>
      </c>
      <c r="E30" s="18">
        <v>0.5</v>
      </c>
      <c r="F30" s="17" t="s">
        <v>107</v>
      </c>
      <c r="G30" s="17" t="s">
        <v>92</v>
      </c>
      <c r="H30" s="19">
        <v>3.49</v>
      </c>
      <c r="I30" s="26">
        <v>80291.289</v>
      </c>
      <c r="J30" s="18">
        <v>2.6</v>
      </c>
      <c r="K30" s="26">
        <v>20072.822</v>
      </c>
      <c r="L30" s="26">
        <v>100364.111</v>
      </c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>
        <v>0</v>
      </c>
      <c r="Z30" s="26">
        <v>10036.411</v>
      </c>
      <c r="AA30" s="26"/>
      <c r="AB30" s="26"/>
      <c r="AC30" s="26"/>
      <c r="AD30" s="26">
        <v>10036.411</v>
      </c>
      <c r="AE30" s="26"/>
      <c r="AF30" s="26">
        <v>10036.411</v>
      </c>
      <c r="AG30" s="26">
        <v>110401</v>
      </c>
      <c r="AH30" s="35">
        <v>12</v>
      </c>
      <c r="AI30" s="26">
        <v>1324812</v>
      </c>
      <c r="AJ30" s="26">
        <v>100364.111</v>
      </c>
      <c r="AK30" s="36">
        <v>1425176</v>
      </c>
    </row>
    <row r="31" spans="1:37">
      <c r="A31" s="16">
        <v>19</v>
      </c>
      <c r="B31" s="17" t="s">
        <v>99</v>
      </c>
      <c r="C31" s="17" t="s">
        <v>108</v>
      </c>
      <c r="D31" s="17" t="s">
        <v>55</v>
      </c>
      <c r="E31" s="18">
        <v>1</v>
      </c>
      <c r="F31" s="17" t="s">
        <v>109</v>
      </c>
      <c r="G31" s="17" t="s">
        <v>110</v>
      </c>
      <c r="H31" s="19">
        <v>4.74</v>
      </c>
      <c r="I31" s="26">
        <v>218097.828</v>
      </c>
      <c r="J31" s="18">
        <v>2.6</v>
      </c>
      <c r="K31" s="26">
        <v>54524.457</v>
      </c>
      <c r="L31" s="26">
        <v>272622.285</v>
      </c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>
        <v>0</v>
      </c>
      <c r="Z31" s="26"/>
      <c r="AA31" s="26"/>
      <c r="AB31" s="26">
        <v>27262.229</v>
      </c>
      <c r="AC31" s="26"/>
      <c r="AD31" s="26">
        <v>27262.229</v>
      </c>
      <c r="AE31" s="26"/>
      <c r="AF31" s="26">
        <v>27262.229</v>
      </c>
      <c r="AG31" s="26">
        <v>299885</v>
      </c>
      <c r="AH31" s="35">
        <v>12</v>
      </c>
      <c r="AI31" s="26">
        <v>3598620</v>
      </c>
      <c r="AJ31" s="26">
        <v>272622.285</v>
      </c>
      <c r="AK31" s="36">
        <v>3871242</v>
      </c>
    </row>
    <row r="32" spans="1:37">
      <c r="A32" s="13"/>
      <c r="B32" s="14" t="s">
        <v>111</v>
      </c>
      <c r="C32" s="14"/>
      <c r="D32" s="14"/>
      <c r="E32" s="15">
        <v>2</v>
      </c>
      <c r="F32" s="14"/>
      <c r="G32" s="14"/>
      <c r="H32" s="20"/>
      <c r="I32" s="25">
        <v>174749.027</v>
      </c>
      <c r="J32" s="15"/>
      <c r="K32" s="25">
        <v>0</v>
      </c>
      <c r="L32" s="25">
        <v>174749.027</v>
      </c>
      <c r="M32" s="25"/>
      <c r="N32" s="25">
        <v>0</v>
      </c>
      <c r="O32" s="25">
        <v>0</v>
      </c>
      <c r="P32" s="25">
        <v>0</v>
      </c>
      <c r="Q32" s="25"/>
      <c r="R32" s="25"/>
      <c r="S32" s="25">
        <v>44906.138</v>
      </c>
      <c r="T32" s="25"/>
      <c r="U32" s="25"/>
      <c r="V32" s="25"/>
      <c r="W32" s="25"/>
      <c r="X32" s="25"/>
      <c r="Y32" s="25">
        <v>0</v>
      </c>
      <c r="Z32" s="25">
        <v>0</v>
      </c>
      <c r="AA32" s="25"/>
      <c r="AB32" s="25">
        <v>17474.903</v>
      </c>
      <c r="AC32" s="25"/>
      <c r="AD32" s="25">
        <v>17474.903</v>
      </c>
      <c r="AE32" s="25">
        <v>0</v>
      </c>
      <c r="AF32" s="25">
        <v>62381.041</v>
      </c>
      <c r="AG32" s="25">
        <v>237130</v>
      </c>
      <c r="AH32" s="33"/>
      <c r="AI32" s="25">
        <v>2845560</v>
      </c>
      <c r="AJ32" s="25">
        <v>174749.027</v>
      </c>
      <c r="AK32" s="34">
        <v>3020309</v>
      </c>
    </row>
    <row r="33" spans="1:37">
      <c r="A33" s="16">
        <v>20</v>
      </c>
      <c r="B33" s="17" t="s">
        <v>112</v>
      </c>
      <c r="C33" s="17" t="s">
        <v>113</v>
      </c>
      <c r="D33" s="17" t="s">
        <v>79</v>
      </c>
      <c r="E33" s="18">
        <v>1</v>
      </c>
      <c r="F33" s="17" t="s">
        <v>114</v>
      </c>
      <c r="G33" s="17" t="s">
        <v>115</v>
      </c>
      <c r="H33" s="19">
        <v>3.5</v>
      </c>
      <c r="I33" s="26">
        <f>17697*3.5</f>
        <v>61939.5</v>
      </c>
      <c r="J33" s="18">
        <v>0.71</v>
      </c>
      <c r="K33" s="26">
        <f>I33*J33</f>
        <v>43977.045</v>
      </c>
      <c r="L33" s="26">
        <v>89812.275</v>
      </c>
      <c r="M33" s="26"/>
      <c r="N33" s="26"/>
      <c r="O33" s="26"/>
      <c r="P33" s="26"/>
      <c r="Q33" s="26"/>
      <c r="R33" s="26"/>
      <c r="S33" s="26">
        <v>44906.138</v>
      </c>
      <c r="T33" s="26"/>
      <c r="U33" s="26"/>
      <c r="V33" s="26"/>
      <c r="W33" s="26"/>
      <c r="X33" s="26"/>
      <c r="Y33" s="26">
        <v>0</v>
      </c>
      <c r="Z33" s="26"/>
      <c r="AA33" s="26"/>
      <c r="AB33" s="26">
        <v>8981.228</v>
      </c>
      <c r="AC33" s="26"/>
      <c r="AD33" s="26">
        <v>8981.228</v>
      </c>
      <c r="AE33" s="26"/>
      <c r="AF33" s="26">
        <v>53887.366</v>
      </c>
      <c r="AG33" s="26">
        <v>143700</v>
      </c>
      <c r="AH33" s="35">
        <v>12</v>
      </c>
      <c r="AI33" s="26">
        <v>1724400</v>
      </c>
      <c r="AJ33" s="26">
        <v>89812.275</v>
      </c>
      <c r="AK33" s="36">
        <v>1814212</v>
      </c>
    </row>
    <row r="34" ht="16.5" spans="1:37">
      <c r="A34" s="16">
        <v>21</v>
      </c>
      <c r="B34" s="17" t="s">
        <v>116</v>
      </c>
      <c r="C34" s="17" t="s">
        <v>117</v>
      </c>
      <c r="D34" s="17" t="s">
        <v>55</v>
      </c>
      <c r="E34" s="18">
        <v>1</v>
      </c>
      <c r="F34" s="17" t="s">
        <v>118</v>
      </c>
      <c r="G34" s="17" t="s">
        <v>115</v>
      </c>
      <c r="H34" s="19">
        <v>3.31</v>
      </c>
      <c r="I34" s="26">
        <f>17697*3.31</f>
        <v>58577.07</v>
      </c>
      <c r="J34" s="18">
        <v>0.71</v>
      </c>
      <c r="K34" s="26">
        <f t="shared" ref="K33:K34" si="0">I34*J34</f>
        <v>41589.7197</v>
      </c>
      <c r="L34" s="26">
        <v>84936.7515</v>
      </c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>
        <v>0</v>
      </c>
      <c r="Z34" s="26"/>
      <c r="AA34" s="26"/>
      <c r="AB34" s="26">
        <v>8493.675</v>
      </c>
      <c r="AC34" s="26"/>
      <c r="AD34" s="26">
        <v>8493.675</v>
      </c>
      <c r="AE34" s="26"/>
      <c r="AF34" s="26">
        <v>8493.675</v>
      </c>
      <c r="AG34" s="26">
        <v>93430</v>
      </c>
      <c r="AH34" s="35">
        <v>12</v>
      </c>
      <c r="AI34" s="26">
        <v>1121160</v>
      </c>
      <c r="AJ34" s="26">
        <v>84936.752</v>
      </c>
      <c r="AK34" s="36">
        <v>1206097</v>
      </c>
    </row>
    <row r="35" spans="1:37">
      <c r="A35" s="13"/>
      <c r="B35" s="14" t="s">
        <v>119</v>
      </c>
      <c r="C35" s="14"/>
      <c r="D35" s="14"/>
      <c r="E35" s="15">
        <v>6.8</v>
      </c>
      <c r="F35" s="14"/>
      <c r="G35" s="14"/>
      <c r="H35" s="20"/>
      <c r="I35" s="25">
        <v>548226.958</v>
      </c>
      <c r="J35" s="15"/>
      <c r="K35" s="25"/>
      <c r="L35" s="25">
        <v>548226.958</v>
      </c>
      <c r="M35" s="25">
        <v>5309.1</v>
      </c>
      <c r="N35" s="25">
        <v>0</v>
      </c>
      <c r="O35" s="25">
        <v>0</v>
      </c>
      <c r="P35" s="25">
        <v>0</v>
      </c>
      <c r="Q35" s="25"/>
      <c r="R35" s="25"/>
      <c r="S35" s="25">
        <v>0</v>
      </c>
      <c r="T35" s="25"/>
      <c r="U35" s="25"/>
      <c r="V35" s="25"/>
      <c r="W35" s="25">
        <v>10618.2</v>
      </c>
      <c r="X35" s="25">
        <v>12210.93</v>
      </c>
      <c r="Y35" s="25">
        <v>22829.13</v>
      </c>
      <c r="Z35" s="25">
        <v>3823.437</v>
      </c>
      <c r="AA35" s="25"/>
      <c r="AB35" s="25">
        <v>32614.686</v>
      </c>
      <c r="AC35" s="25">
        <v>18384.572</v>
      </c>
      <c r="AD35" s="25">
        <v>54822.695</v>
      </c>
      <c r="AE35" s="25">
        <v>0</v>
      </c>
      <c r="AF35" s="25">
        <v>82960.925</v>
      </c>
      <c r="AG35" s="25">
        <v>631188</v>
      </c>
      <c r="AH35" s="33"/>
      <c r="AI35" s="25">
        <v>7574256</v>
      </c>
      <c r="AJ35" s="25">
        <v>336885.844</v>
      </c>
      <c r="AK35" s="34">
        <v>7911141</v>
      </c>
    </row>
    <row r="36" spans="1:37">
      <c r="A36" s="16">
        <v>22</v>
      </c>
      <c r="B36" s="17" t="s">
        <v>120</v>
      </c>
      <c r="C36" s="17" t="s">
        <v>121</v>
      </c>
      <c r="D36" s="17" t="s">
        <v>122</v>
      </c>
      <c r="E36" s="18">
        <v>1</v>
      </c>
      <c r="F36" s="17" t="s">
        <v>123</v>
      </c>
      <c r="G36" s="17" t="s">
        <v>124</v>
      </c>
      <c r="H36" s="19">
        <v>3.12</v>
      </c>
      <c r="I36" s="26">
        <f>17697*3.12</f>
        <v>55214.64</v>
      </c>
      <c r="J36" s="18">
        <v>0.71</v>
      </c>
      <c r="K36" s="26">
        <f>I36*J36</f>
        <v>39202.3944</v>
      </c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>
        <v>6105.465</v>
      </c>
      <c r="Y36" s="26">
        <v>6105.465</v>
      </c>
      <c r="Z36" s="26"/>
      <c r="AA36" s="26"/>
      <c r="AB36" s="26">
        <v>8006.123</v>
      </c>
      <c r="AC36" s="26"/>
      <c r="AD36" s="26">
        <v>8006.123</v>
      </c>
      <c r="AE36" s="26"/>
      <c r="AF36" s="26">
        <v>14111.588</v>
      </c>
      <c r="AG36" s="26">
        <v>94173</v>
      </c>
      <c r="AH36" s="35">
        <v>12</v>
      </c>
      <c r="AI36" s="26">
        <v>1130076</v>
      </c>
      <c r="AJ36" s="26">
        <v>80061.228</v>
      </c>
      <c r="AK36" s="36">
        <v>1210137</v>
      </c>
    </row>
    <row r="37" spans="1:37">
      <c r="A37" s="16">
        <v>23</v>
      </c>
      <c r="B37" s="17" t="s">
        <v>125</v>
      </c>
      <c r="C37" s="17" t="s">
        <v>121</v>
      </c>
      <c r="D37" s="17" t="s">
        <v>122</v>
      </c>
      <c r="E37" s="18">
        <v>1.15</v>
      </c>
      <c r="F37" s="17" t="s">
        <v>126</v>
      </c>
      <c r="G37" s="17" t="s">
        <v>124</v>
      </c>
      <c r="H37" s="19">
        <v>3.04</v>
      </c>
      <c r="I37" s="26">
        <f>17697*3.04</f>
        <v>53798.88</v>
      </c>
      <c r="J37" s="18">
        <v>0.71</v>
      </c>
      <c r="K37" s="26">
        <f>I37*J37</f>
        <v>38197.2048</v>
      </c>
      <c r="L37" s="26">
        <v>89709.6324</v>
      </c>
      <c r="M37" s="26">
        <v>5309.1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>
        <v>0</v>
      </c>
      <c r="Z37" s="26"/>
      <c r="AA37" s="26"/>
      <c r="AB37" s="26"/>
      <c r="AC37" s="26">
        <v>8970.963</v>
      </c>
      <c r="AD37" s="26">
        <v>8970.963</v>
      </c>
      <c r="AE37" s="26"/>
      <c r="AF37" s="26">
        <v>14280.063</v>
      </c>
      <c r="AG37" s="26">
        <v>103990</v>
      </c>
      <c r="AH37" s="35">
        <v>12</v>
      </c>
      <c r="AI37" s="26">
        <v>1247880</v>
      </c>
      <c r="AJ37" s="26">
        <v>0</v>
      </c>
      <c r="AK37" s="36">
        <v>1247880</v>
      </c>
    </row>
    <row r="38" spans="1:37">
      <c r="A38" s="16">
        <v>24</v>
      </c>
      <c r="B38" s="17" t="s">
        <v>127</v>
      </c>
      <c r="C38" s="17" t="s">
        <v>121</v>
      </c>
      <c r="D38" s="17" t="s">
        <v>79</v>
      </c>
      <c r="E38" s="18">
        <v>1</v>
      </c>
      <c r="F38" s="17" t="s">
        <v>128</v>
      </c>
      <c r="G38" s="17" t="s">
        <v>124</v>
      </c>
      <c r="H38" s="19">
        <v>3.22</v>
      </c>
      <c r="I38" s="26">
        <f>17697*3.22</f>
        <v>56984.34</v>
      </c>
      <c r="J38" s="18">
        <v>0.71</v>
      </c>
      <c r="K38" s="26">
        <f t="shared" ref="K37:K42" si="1">I38*J38</f>
        <v>40458.8814</v>
      </c>
      <c r="L38" s="26">
        <v>82627.293</v>
      </c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>
        <v>6105.465</v>
      </c>
      <c r="Y38" s="26">
        <v>6105.465</v>
      </c>
      <c r="Z38" s="26"/>
      <c r="AA38" s="26"/>
      <c r="AB38" s="26">
        <v>8262.729</v>
      </c>
      <c r="AC38" s="26"/>
      <c r="AD38" s="26">
        <v>8262.729</v>
      </c>
      <c r="AE38" s="26"/>
      <c r="AF38" s="26">
        <v>14368.194</v>
      </c>
      <c r="AG38" s="26">
        <v>96995</v>
      </c>
      <c r="AH38" s="35">
        <v>12</v>
      </c>
      <c r="AI38" s="26">
        <v>1163940</v>
      </c>
      <c r="AJ38" s="26">
        <v>82627.293</v>
      </c>
      <c r="AK38" s="36">
        <v>1246567</v>
      </c>
    </row>
    <row r="39" ht="16.5" spans="1:37">
      <c r="A39" s="16">
        <v>25</v>
      </c>
      <c r="B39" s="17" t="s">
        <v>129</v>
      </c>
      <c r="C39" s="17" t="s">
        <v>121</v>
      </c>
      <c r="D39" s="17" t="s">
        <v>122</v>
      </c>
      <c r="E39" s="18">
        <v>1.15</v>
      </c>
      <c r="F39" s="17" t="s">
        <v>64</v>
      </c>
      <c r="G39" s="17" t="s">
        <v>124</v>
      </c>
      <c r="H39" s="19">
        <v>3.19</v>
      </c>
      <c r="I39" s="26">
        <f>17697*3.19</f>
        <v>56453.43</v>
      </c>
      <c r="J39" s="18">
        <v>0.71</v>
      </c>
      <c r="K39" s="26">
        <f t="shared" si="1"/>
        <v>40081.9353</v>
      </c>
      <c r="L39" s="26">
        <v>94136.094525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>
        <v>5309.1</v>
      </c>
      <c r="X39" s="26"/>
      <c r="Y39" s="26">
        <v>5309.1</v>
      </c>
      <c r="Z39" s="26"/>
      <c r="AA39" s="26"/>
      <c r="AB39" s="26"/>
      <c r="AC39" s="26">
        <v>9413.609</v>
      </c>
      <c r="AD39" s="26">
        <v>9413.609</v>
      </c>
      <c r="AE39" s="26"/>
      <c r="AF39" s="26">
        <v>14722.709</v>
      </c>
      <c r="AG39" s="26">
        <v>108859</v>
      </c>
      <c r="AH39" s="35">
        <v>12</v>
      </c>
      <c r="AI39" s="26">
        <v>1306308</v>
      </c>
      <c r="AJ39" s="26">
        <v>94136.095</v>
      </c>
      <c r="AK39" s="36">
        <v>1400444</v>
      </c>
    </row>
    <row r="40" spans="1:37">
      <c r="A40" s="16">
        <v>26</v>
      </c>
      <c r="B40" s="17" t="s">
        <v>130</v>
      </c>
      <c r="C40" s="17" t="s">
        <v>121</v>
      </c>
      <c r="D40" s="17" t="s">
        <v>122</v>
      </c>
      <c r="E40" s="18">
        <v>1</v>
      </c>
      <c r="F40" s="17" t="s">
        <v>114</v>
      </c>
      <c r="G40" s="17" t="s">
        <v>124</v>
      </c>
      <c r="H40" s="19">
        <v>3.12</v>
      </c>
      <c r="I40" s="26">
        <f>17697*3.12</f>
        <v>55214.64</v>
      </c>
      <c r="J40" s="18">
        <v>0.71</v>
      </c>
      <c r="K40" s="26">
        <f t="shared" si="1"/>
        <v>39202.3944</v>
      </c>
      <c r="L40" s="26">
        <v>80061.228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>
        <v>5309.1</v>
      </c>
      <c r="X40" s="26"/>
      <c r="Y40" s="26">
        <v>5309.1</v>
      </c>
      <c r="Z40" s="26"/>
      <c r="AA40" s="26"/>
      <c r="AB40" s="26">
        <v>8006.123</v>
      </c>
      <c r="AC40" s="26"/>
      <c r="AD40" s="26">
        <v>8006.123</v>
      </c>
      <c r="AE40" s="26"/>
      <c r="AF40" s="26">
        <v>13315.223</v>
      </c>
      <c r="AG40" s="26">
        <v>93376</v>
      </c>
      <c r="AH40" s="35">
        <v>12</v>
      </c>
      <c r="AI40" s="26">
        <v>1120512</v>
      </c>
      <c r="AJ40" s="26">
        <v>80061.228</v>
      </c>
      <c r="AK40" s="36">
        <v>1200573</v>
      </c>
    </row>
    <row r="41" spans="1:37">
      <c r="A41" s="16">
        <v>27</v>
      </c>
      <c r="B41" s="17" t="s">
        <v>131</v>
      </c>
      <c r="C41" s="17" t="s">
        <v>121</v>
      </c>
      <c r="D41" s="17" t="s">
        <v>122</v>
      </c>
      <c r="E41" s="18">
        <v>1</v>
      </c>
      <c r="F41" s="17" t="s">
        <v>132</v>
      </c>
      <c r="G41" s="17" t="s">
        <v>124</v>
      </c>
      <c r="H41" s="19">
        <v>3.25</v>
      </c>
      <c r="I41" s="26">
        <f>17697*3.25</f>
        <v>57515.25</v>
      </c>
      <c r="J41" s="18">
        <v>0.71</v>
      </c>
      <c r="K41" s="26">
        <f t="shared" si="1"/>
        <v>40835.8275</v>
      </c>
      <c r="L41" s="26">
        <v>83397.1125</v>
      </c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>
        <v>0</v>
      </c>
      <c r="Z41" s="26"/>
      <c r="AA41" s="26"/>
      <c r="AB41" s="26">
        <v>8339.711</v>
      </c>
      <c r="AC41" s="26"/>
      <c r="AD41" s="26">
        <v>8339.711</v>
      </c>
      <c r="AE41" s="26"/>
      <c r="AF41" s="26">
        <v>8339.711</v>
      </c>
      <c r="AG41" s="26">
        <v>91737</v>
      </c>
      <c r="AH41" s="35">
        <v>12</v>
      </c>
      <c r="AI41" s="26">
        <v>1100844</v>
      </c>
      <c r="AJ41" s="26">
        <v>0</v>
      </c>
      <c r="AK41" s="36">
        <v>1100844</v>
      </c>
    </row>
    <row r="42" spans="1:37">
      <c r="A42" s="16">
        <v>28</v>
      </c>
      <c r="B42" s="17" t="s">
        <v>133</v>
      </c>
      <c r="C42" s="17" t="s">
        <v>134</v>
      </c>
      <c r="D42" s="17" t="s">
        <v>79</v>
      </c>
      <c r="E42" s="18">
        <v>0.5</v>
      </c>
      <c r="F42" s="17" t="s">
        <v>135</v>
      </c>
      <c r="G42" s="17" t="s">
        <v>124</v>
      </c>
      <c r="H42" s="19">
        <v>2.98</v>
      </c>
      <c r="I42" s="26">
        <f>17697*2.98</f>
        <v>52737.06</v>
      </c>
      <c r="J42" s="18">
        <v>0.71</v>
      </c>
      <c r="K42" s="26">
        <f t="shared" si="1"/>
        <v>37443.3126</v>
      </c>
      <c r="L42" s="26">
        <v>38234.3685</v>
      </c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>
        <v>0</v>
      </c>
      <c r="Z42" s="26">
        <v>3823.437</v>
      </c>
      <c r="AA42" s="26"/>
      <c r="AB42" s="26"/>
      <c r="AC42" s="26"/>
      <c r="AD42" s="26">
        <v>3823.437</v>
      </c>
      <c r="AE42" s="26"/>
      <c r="AF42" s="26">
        <v>3823.437</v>
      </c>
      <c r="AG42" s="26">
        <v>42058</v>
      </c>
      <c r="AH42" s="35">
        <v>12</v>
      </c>
      <c r="AI42" s="26">
        <v>504696</v>
      </c>
      <c r="AJ42" s="26">
        <v>0</v>
      </c>
      <c r="AK42" s="36">
        <v>504696</v>
      </c>
    </row>
    <row r="43" spans="1:37">
      <c r="A43" s="13"/>
      <c r="B43" s="14" t="s">
        <v>136</v>
      </c>
      <c r="C43" s="14"/>
      <c r="D43" s="14"/>
      <c r="E43" s="15">
        <v>15.75</v>
      </c>
      <c r="F43" s="14"/>
      <c r="G43" s="14"/>
      <c r="H43" s="20"/>
      <c r="I43" s="25">
        <v>1155948.135</v>
      </c>
      <c r="J43" s="15"/>
      <c r="K43" s="25"/>
      <c r="L43" s="25">
        <v>1155948.135</v>
      </c>
      <c r="M43" s="25">
        <v>0</v>
      </c>
      <c r="N43" s="25">
        <v>0</v>
      </c>
      <c r="O43" s="25">
        <v>0</v>
      </c>
      <c r="P43" s="25">
        <v>0</v>
      </c>
      <c r="Q43" s="25">
        <v>109378.523</v>
      </c>
      <c r="R43" s="25">
        <v>54689.26</v>
      </c>
      <c r="S43" s="25">
        <v>0</v>
      </c>
      <c r="T43" s="25">
        <v>15927.3</v>
      </c>
      <c r="U43" s="25">
        <v>2654.55</v>
      </c>
      <c r="V43" s="25">
        <v>3981.825</v>
      </c>
      <c r="W43" s="25">
        <v>0</v>
      </c>
      <c r="X43" s="25">
        <v>0</v>
      </c>
      <c r="Y43" s="25">
        <v>3981.825</v>
      </c>
      <c r="Z43" s="25">
        <v>7313.285</v>
      </c>
      <c r="AA43" s="25">
        <v>5407.982</v>
      </c>
      <c r="AB43" s="25">
        <v>102873.548</v>
      </c>
      <c r="AC43" s="25">
        <v>0</v>
      </c>
      <c r="AD43" s="25">
        <v>115594.815</v>
      </c>
      <c r="AE43" s="25">
        <v>0</v>
      </c>
      <c r="AF43" s="25">
        <v>302226.273</v>
      </c>
      <c r="AG43" s="25">
        <v>1458175</v>
      </c>
      <c r="AH43" s="33"/>
      <c r="AI43" s="25">
        <v>17498100</v>
      </c>
      <c r="AJ43" s="25">
        <v>374132.278</v>
      </c>
      <c r="AK43" s="34">
        <v>17872233</v>
      </c>
    </row>
    <row r="44" ht="16.5" spans="1:37">
      <c r="A44" s="16">
        <v>29</v>
      </c>
      <c r="B44" s="17" t="s">
        <v>137</v>
      </c>
      <c r="C44" s="17" t="s">
        <v>138</v>
      </c>
      <c r="D44" s="17" t="s">
        <v>79</v>
      </c>
      <c r="E44" s="18">
        <v>1</v>
      </c>
      <c r="F44" s="17" t="s">
        <v>135</v>
      </c>
      <c r="G44" s="17" t="s">
        <v>139</v>
      </c>
      <c r="H44" s="19">
        <v>2.81</v>
      </c>
      <c r="I44" s="26">
        <f>17697*2.81</f>
        <v>49728.57</v>
      </c>
      <c r="J44" s="18">
        <v>0.71</v>
      </c>
      <c r="K44" s="26">
        <f>I44*J44</f>
        <v>35307.2847</v>
      </c>
      <c r="L44" s="26">
        <v>72106.4265</v>
      </c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>
        <v>0</v>
      </c>
      <c r="Z44" s="26"/>
      <c r="AA44" s="26"/>
      <c r="AB44" s="26">
        <v>7210.643</v>
      </c>
      <c r="AC44" s="26"/>
      <c r="AD44" s="26">
        <v>7210.643</v>
      </c>
      <c r="AE44" s="26"/>
      <c r="AF44" s="26">
        <v>7210.643</v>
      </c>
      <c r="AG44" s="26">
        <v>79317</v>
      </c>
      <c r="AH44" s="35">
        <v>12</v>
      </c>
      <c r="AI44" s="26">
        <v>951804</v>
      </c>
      <c r="AJ44" s="26">
        <v>0</v>
      </c>
      <c r="AK44" s="36">
        <v>951804</v>
      </c>
    </row>
    <row r="45" spans="1:37">
      <c r="A45" s="16">
        <v>30</v>
      </c>
      <c r="B45" s="17" t="s">
        <v>133</v>
      </c>
      <c r="C45" s="17" t="s">
        <v>140</v>
      </c>
      <c r="D45" s="17" t="s">
        <v>79</v>
      </c>
      <c r="E45" s="18">
        <v>0.5</v>
      </c>
      <c r="F45" s="17" t="s">
        <v>135</v>
      </c>
      <c r="G45" s="17" t="s">
        <v>139</v>
      </c>
      <c r="H45" s="19">
        <v>2.81</v>
      </c>
      <c r="I45" s="26">
        <f>17697*2.81</f>
        <v>49728.57</v>
      </c>
      <c r="J45" s="18">
        <v>0.71</v>
      </c>
      <c r="K45" s="26">
        <f t="shared" ref="K45:K60" si="2">I45*J45</f>
        <v>35307.2847</v>
      </c>
      <c r="L45" s="26">
        <v>36053.21325</v>
      </c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>
        <v>0</v>
      </c>
      <c r="Z45" s="26">
        <v>3605.321</v>
      </c>
      <c r="AA45" s="26"/>
      <c r="AB45" s="26"/>
      <c r="AC45" s="26"/>
      <c r="AD45" s="26">
        <v>3605.321</v>
      </c>
      <c r="AE45" s="26"/>
      <c r="AF45" s="26">
        <v>3605.321</v>
      </c>
      <c r="AG45" s="26">
        <v>39659</v>
      </c>
      <c r="AH45" s="35">
        <v>12</v>
      </c>
      <c r="AI45" s="26">
        <v>475908</v>
      </c>
      <c r="AJ45" s="26">
        <v>0</v>
      </c>
      <c r="AK45" s="36">
        <v>475908</v>
      </c>
    </row>
    <row r="46" spans="1:37">
      <c r="A46" s="16">
        <v>31</v>
      </c>
      <c r="B46" s="17" t="s">
        <v>141</v>
      </c>
      <c r="C46" s="17" t="s">
        <v>142</v>
      </c>
      <c r="D46" s="17" t="s">
        <v>122</v>
      </c>
      <c r="E46" s="18">
        <v>1</v>
      </c>
      <c r="F46" s="17" t="s">
        <v>143</v>
      </c>
      <c r="G46" s="17" t="s">
        <v>139</v>
      </c>
      <c r="H46" s="19">
        <v>2.81</v>
      </c>
      <c r="I46" s="26">
        <f t="shared" ref="I45:I60" si="3">17697*2.81</f>
        <v>49728.57</v>
      </c>
      <c r="J46" s="18">
        <v>0.71</v>
      </c>
      <c r="K46" s="26">
        <f t="shared" si="2"/>
        <v>35307.2847</v>
      </c>
      <c r="L46" s="26">
        <v>72106.4265</v>
      </c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>
        <v>0</v>
      </c>
      <c r="Z46" s="26"/>
      <c r="AA46" s="26"/>
      <c r="AB46" s="26">
        <v>7210.643</v>
      </c>
      <c r="AC46" s="26"/>
      <c r="AD46" s="26">
        <v>7210.643</v>
      </c>
      <c r="AE46" s="26"/>
      <c r="AF46" s="26">
        <v>7210.643</v>
      </c>
      <c r="AG46" s="26">
        <v>79317</v>
      </c>
      <c r="AH46" s="35">
        <v>12</v>
      </c>
      <c r="AI46" s="26">
        <v>951804</v>
      </c>
      <c r="AJ46" s="26">
        <v>0</v>
      </c>
      <c r="AK46" s="36">
        <v>951804</v>
      </c>
    </row>
    <row r="47" ht="9.6" customHeight="1" spans="1:37">
      <c r="A47" s="16">
        <v>32</v>
      </c>
      <c r="B47" s="17" t="s">
        <v>144</v>
      </c>
      <c r="C47" s="17" t="s">
        <v>145</v>
      </c>
      <c r="D47" s="17" t="s">
        <v>122</v>
      </c>
      <c r="E47" s="18">
        <v>1</v>
      </c>
      <c r="F47" s="17" t="s">
        <v>146</v>
      </c>
      <c r="G47" s="17" t="s">
        <v>139</v>
      </c>
      <c r="H47" s="19">
        <v>2.81</v>
      </c>
      <c r="I47" s="26">
        <f t="shared" si="3"/>
        <v>49728.57</v>
      </c>
      <c r="J47" s="18">
        <v>0.71</v>
      </c>
      <c r="K47" s="26">
        <f t="shared" si="2"/>
        <v>35307.2847</v>
      </c>
      <c r="L47" s="26">
        <v>72106.4265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>
        <v>0</v>
      </c>
      <c r="Z47" s="26"/>
      <c r="AA47" s="26"/>
      <c r="AB47" s="26">
        <v>7210.643</v>
      </c>
      <c r="AC47" s="26"/>
      <c r="AD47" s="26">
        <v>7210.643</v>
      </c>
      <c r="AE47" s="26"/>
      <c r="AF47" s="26">
        <v>7210.643</v>
      </c>
      <c r="AG47" s="26">
        <v>79317</v>
      </c>
      <c r="AH47" s="35">
        <v>12</v>
      </c>
      <c r="AI47" s="26">
        <v>951804</v>
      </c>
      <c r="AJ47" s="26">
        <v>72106.427</v>
      </c>
      <c r="AK47" s="36">
        <v>1023910</v>
      </c>
    </row>
    <row r="48" spans="1:37">
      <c r="A48" s="16">
        <v>33</v>
      </c>
      <c r="B48" s="17" t="s">
        <v>99</v>
      </c>
      <c r="C48" s="17" t="s">
        <v>147</v>
      </c>
      <c r="D48" s="17" t="s">
        <v>55</v>
      </c>
      <c r="E48" s="18">
        <v>1</v>
      </c>
      <c r="F48" s="17" t="s">
        <v>135</v>
      </c>
      <c r="G48" s="17" t="s">
        <v>148</v>
      </c>
      <c r="H48" s="19">
        <v>2.84</v>
      </c>
      <c r="I48" s="26">
        <f>17697*2.84</f>
        <v>50259.48</v>
      </c>
      <c r="J48" s="18">
        <v>0.71</v>
      </c>
      <c r="K48" s="26">
        <f t="shared" si="2"/>
        <v>35684.2308</v>
      </c>
      <c r="L48" s="26">
        <v>72876.246</v>
      </c>
      <c r="M48" s="26"/>
      <c r="N48" s="26"/>
      <c r="O48" s="26"/>
      <c r="P48" s="26"/>
      <c r="Q48" s="26">
        <v>18219.062</v>
      </c>
      <c r="R48" s="26">
        <v>9109.531</v>
      </c>
      <c r="S48" s="26"/>
      <c r="T48" s="26">
        <v>5309.1</v>
      </c>
      <c r="U48" s="26"/>
      <c r="V48" s="26"/>
      <c r="W48" s="26"/>
      <c r="X48" s="26"/>
      <c r="Y48" s="26">
        <v>0</v>
      </c>
      <c r="Z48" s="26"/>
      <c r="AA48" s="26"/>
      <c r="AB48" s="26">
        <v>7287.625</v>
      </c>
      <c r="AC48" s="26"/>
      <c r="AD48" s="26">
        <v>7287.625</v>
      </c>
      <c r="AE48" s="26"/>
      <c r="AF48" s="26">
        <v>39925.318</v>
      </c>
      <c r="AG48" s="26">
        <v>112802</v>
      </c>
      <c r="AH48" s="35">
        <v>12</v>
      </c>
      <c r="AI48" s="26">
        <v>1353624</v>
      </c>
      <c r="AJ48" s="26">
        <v>0</v>
      </c>
      <c r="AK48" s="36">
        <v>1353624</v>
      </c>
    </row>
    <row r="49" spans="1:37">
      <c r="A49" s="16">
        <v>34</v>
      </c>
      <c r="B49" s="17" t="s">
        <v>99</v>
      </c>
      <c r="C49" s="17" t="s">
        <v>147</v>
      </c>
      <c r="D49" s="17" t="s">
        <v>55</v>
      </c>
      <c r="E49" s="18">
        <v>1</v>
      </c>
      <c r="F49" s="17" t="s">
        <v>135</v>
      </c>
      <c r="G49" s="17" t="s">
        <v>149</v>
      </c>
      <c r="H49" s="19">
        <v>2.89</v>
      </c>
      <c r="I49" s="26">
        <f>17697*2.89</f>
        <v>51144.33</v>
      </c>
      <c r="J49" s="18">
        <v>0.71</v>
      </c>
      <c r="K49" s="26">
        <f t="shared" si="2"/>
        <v>36312.4743</v>
      </c>
      <c r="L49" s="26">
        <v>74159.2785</v>
      </c>
      <c r="M49" s="26"/>
      <c r="N49" s="26"/>
      <c r="O49" s="26"/>
      <c r="P49" s="26"/>
      <c r="Q49" s="26">
        <v>18539.82</v>
      </c>
      <c r="R49" s="26">
        <v>9269.91</v>
      </c>
      <c r="S49" s="26"/>
      <c r="T49" s="26">
        <v>5309.1</v>
      </c>
      <c r="U49" s="26"/>
      <c r="V49" s="26"/>
      <c r="W49" s="26"/>
      <c r="X49" s="26"/>
      <c r="Y49" s="26">
        <v>0</v>
      </c>
      <c r="Z49" s="26"/>
      <c r="AA49" s="26"/>
      <c r="AB49" s="26">
        <v>7415.928</v>
      </c>
      <c r="AC49" s="26"/>
      <c r="AD49" s="26">
        <v>7415.928</v>
      </c>
      <c r="AE49" s="26"/>
      <c r="AF49" s="26">
        <v>40534.758</v>
      </c>
      <c r="AG49" s="26">
        <v>114694</v>
      </c>
      <c r="AH49" s="35">
        <v>12</v>
      </c>
      <c r="AI49" s="26">
        <v>1376328</v>
      </c>
      <c r="AJ49" s="26">
        <v>0</v>
      </c>
      <c r="AK49" s="36">
        <v>1376328</v>
      </c>
    </row>
    <row r="50" spans="1:37">
      <c r="A50" s="16">
        <v>35</v>
      </c>
      <c r="B50" s="17" t="s">
        <v>99</v>
      </c>
      <c r="C50" s="17" t="s">
        <v>147</v>
      </c>
      <c r="D50" s="17" t="s">
        <v>55</v>
      </c>
      <c r="E50" s="18">
        <v>1</v>
      </c>
      <c r="F50" s="17" t="s">
        <v>135</v>
      </c>
      <c r="G50" s="17" t="s">
        <v>149</v>
      </c>
      <c r="H50" s="19">
        <v>2.89</v>
      </c>
      <c r="I50" s="26">
        <f>17697*2.89</f>
        <v>51144.33</v>
      </c>
      <c r="J50" s="18">
        <v>0.71</v>
      </c>
      <c r="K50" s="26">
        <f t="shared" si="2"/>
        <v>36312.4743</v>
      </c>
      <c r="L50" s="26">
        <v>74159.2785</v>
      </c>
      <c r="M50" s="26"/>
      <c r="N50" s="26"/>
      <c r="O50" s="26"/>
      <c r="P50" s="26"/>
      <c r="Q50" s="26">
        <v>18539.82</v>
      </c>
      <c r="R50" s="26">
        <v>9269.91</v>
      </c>
      <c r="S50" s="26"/>
      <c r="T50" s="26">
        <v>5309.1</v>
      </c>
      <c r="U50" s="26"/>
      <c r="V50" s="26"/>
      <c r="W50" s="26"/>
      <c r="X50" s="26"/>
      <c r="Y50" s="26">
        <v>0</v>
      </c>
      <c r="Z50" s="26"/>
      <c r="AA50" s="26"/>
      <c r="AB50" s="26">
        <v>7415.928</v>
      </c>
      <c r="AC50" s="26"/>
      <c r="AD50" s="26">
        <v>7415.928</v>
      </c>
      <c r="AE50" s="26"/>
      <c r="AF50" s="26">
        <v>40534.758</v>
      </c>
      <c r="AG50" s="26">
        <v>114694</v>
      </c>
      <c r="AH50" s="35">
        <v>12</v>
      </c>
      <c r="AI50" s="26">
        <v>1376328</v>
      </c>
      <c r="AJ50" s="26">
        <v>0</v>
      </c>
      <c r="AK50" s="36">
        <v>1376328</v>
      </c>
    </row>
    <row r="51" spans="1:37">
      <c r="A51" s="16">
        <v>36</v>
      </c>
      <c r="B51" s="17" t="s">
        <v>150</v>
      </c>
      <c r="C51" s="17" t="s">
        <v>151</v>
      </c>
      <c r="D51" s="17" t="s">
        <v>122</v>
      </c>
      <c r="E51" s="18">
        <v>1</v>
      </c>
      <c r="F51" s="17" t="s">
        <v>152</v>
      </c>
      <c r="G51" s="17" t="s">
        <v>153</v>
      </c>
      <c r="H51" s="19">
        <v>2.96</v>
      </c>
      <c r="I51" s="26">
        <f>17697*2.96</f>
        <v>52383.12</v>
      </c>
      <c r="J51" s="18">
        <v>0.71</v>
      </c>
      <c r="K51" s="26">
        <f t="shared" si="2"/>
        <v>37192.0152</v>
      </c>
      <c r="L51" s="26">
        <v>75955.524</v>
      </c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>
        <v>0</v>
      </c>
      <c r="Z51" s="26"/>
      <c r="AA51" s="26"/>
      <c r="AB51" s="26">
        <v>7595.552</v>
      </c>
      <c r="AC51" s="26"/>
      <c r="AD51" s="26">
        <v>7595.552</v>
      </c>
      <c r="AE51" s="26"/>
      <c r="AF51" s="26">
        <v>7595.552</v>
      </c>
      <c r="AG51" s="26">
        <v>83551</v>
      </c>
      <c r="AH51" s="35">
        <v>12</v>
      </c>
      <c r="AI51" s="26">
        <v>1002612</v>
      </c>
      <c r="AJ51" s="26">
        <v>75955.524</v>
      </c>
      <c r="AK51" s="36">
        <v>1078568</v>
      </c>
    </row>
    <row r="52" spans="1:37">
      <c r="A52" s="16">
        <v>37</v>
      </c>
      <c r="B52" s="17" t="s">
        <v>154</v>
      </c>
      <c r="C52" s="17" t="s">
        <v>151</v>
      </c>
      <c r="D52" s="17" t="s">
        <v>122</v>
      </c>
      <c r="E52" s="18">
        <v>1</v>
      </c>
      <c r="F52" s="17" t="s">
        <v>155</v>
      </c>
      <c r="G52" s="17" t="s">
        <v>153</v>
      </c>
      <c r="H52" s="19">
        <v>2.96</v>
      </c>
      <c r="I52" s="26">
        <f>17697*2.96</f>
        <v>52383.12</v>
      </c>
      <c r="J52" s="18">
        <v>0.71</v>
      </c>
      <c r="K52" s="26">
        <f t="shared" si="2"/>
        <v>37192.0152</v>
      </c>
      <c r="L52" s="26">
        <v>75955.524</v>
      </c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>
        <v>0</v>
      </c>
      <c r="Z52" s="26"/>
      <c r="AA52" s="26"/>
      <c r="AB52" s="26">
        <v>7595.552</v>
      </c>
      <c r="AC52" s="26"/>
      <c r="AD52" s="26">
        <v>7595.552</v>
      </c>
      <c r="AE52" s="26"/>
      <c r="AF52" s="26">
        <v>7595.552</v>
      </c>
      <c r="AG52" s="26">
        <v>83551</v>
      </c>
      <c r="AH52" s="35">
        <v>12</v>
      </c>
      <c r="AI52" s="26">
        <v>1002612</v>
      </c>
      <c r="AJ52" s="26">
        <v>75955.524</v>
      </c>
      <c r="AK52" s="36">
        <v>1078568</v>
      </c>
    </row>
    <row r="53" ht="16.5" spans="1:37">
      <c r="A53" s="16">
        <v>38</v>
      </c>
      <c r="B53" s="17" t="s">
        <v>156</v>
      </c>
      <c r="C53" s="17" t="s">
        <v>151</v>
      </c>
      <c r="D53" s="17" t="s">
        <v>122</v>
      </c>
      <c r="E53" s="18">
        <v>1</v>
      </c>
      <c r="F53" s="17" t="s">
        <v>85</v>
      </c>
      <c r="G53" s="17" t="s">
        <v>153</v>
      </c>
      <c r="H53" s="19">
        <v>2.96</v>
      </c>
      <c r="I53" s="26">
        <f>17697*2.96</f>
        <v>52383.12</v>
      </c>
      <c r="J53" s="18">
        <v>0.71</v>
      </c>
      <c r="K53" s="26">
        <f t="shared" si="2"/>
        <v>37192.0152</v>
      </c>
      <c r="L53" s="26">
        <v>75955.524</v>
      </c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>
        <v>0</v>
      </c>
      <c r="Z53" s="26"/>
      <c r="AA53" s="26"/>
      <c r="AB53" s="26">
        <v>7595.552</v>
      </c>
      <c r="AC53" s="26"/>
      <c r="AD53" s="26">
        <v>7595.552</v>
      </c>
      <c r="AE53" s="26"/>
      <c r="AF53" s="26">
        <v>7595.552</v>
      </c>
      <c r="AG53" s="26">
        <v>83551</v>
      </c>
      <c r="AH53" s="35">
        <v>12</v>
      </c>
      <c r="AI53" s="26">
        <v>1002612</v>
      </c>
      <c r="AJ53" s="26">
        <v>75955.524</v>
      </c>
      <c r="AK53" s="36">
        <v>1078568</v>
      </c>
    </row>
    <row r="54" ht="10.8" customHeight="1" spans="1:37">
      <c r="A54" s="16">
        <v>39</v>
      </c>
      <c r="B54" s="17" t="s">
        <v>157</v>
      </c>
      <c r="C54" s="17" t="s">
        <v>158</v>
      </c>
      <c r="D54" s="17" t="s">
        <v>55</v>
      </c>
      <c r="E54" s="18">
        <v>0.5</v>
      </c>
      <c r="F54" s="17" t="s">
        <v>159</v>
      </c>
      <c r="G54" s="17" t="s">
        <v>149</v>
      </c>
      <c r="H54" s="19">
        <v>2.89</v>
      </c>
      <c r="I54" s="26">
        <f>17697*2.89</f>
        <v>51144.33</v>
      </c>
      <c r="J54" s="18">
        <v>0.71</v>
      </c>
      <c r="K54" s="26">
        <f t="shared" si="2"/>
        <v>36312.4743</v>
      </c>
      <c r="L54" s="26">
        <v>37079.63925</v>
      </c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>
        <v>0</v>
      </c>
      <c r="Z54" s="26">
        <v>3707.964</v>
      </c>
      <c r="AA54" s="26"/>
      <c r="AB54" s="26"/>
      <c r="AC54" s="26"/>
      <c r="AD54" s="26">
        <v>3707.964</v>
      </c>
      <c r="AE54" s="26"/>
      <c r="AF54" s="26">
        <v>3707.964</v>
      </c>
      <c r="AG54" s="26">
        <v>40788</v>
      </c>
      <c r="AH54" s="35">
        <v>12</v>
      </c>
      <c r="AI54" s="26">
        <v>489456</v>
      </c>
      <c r="AJ54" s="26">
        <v>0</v>
      </c>
      <c r="AK54" s="36">
        <v>489456</v>
      </c>
    </row>
    <row r="55" ht="10.2" customHeight="1" spans="1:37">
      <c r="A55" s="16">
        <v>40</v>
      </c>
      <c r="B55" s="17" t="s">
        <v>160</v>
      </c>
      <c r="C55" s="17" t="s">
        <v>158</v>
      </c>
      <c r="D55" s="17" t="s">
        <v>122</v>
      </c>
      <c r="E55" s="18">
        <v>1</v>
      </c>
      <c r="F55" s="17" t="s">
        <v>161</v>
      </c>
      <c r="G55" s="17" t="s">
        <v>149</v>
      </c>
      <c r="H55" s="19">
        <v>2.89</v>
      </c>
      <c r="I55" s="26">
        <f>17697*2.89</f>
        <v>51144.33</v>
      </c>
      <c r="J55" s="18">
        <v>0.71</v>
      </c>
      <c r="K55" s="26">
        <f t="shared" si="2"/>
        <v>36312.4743</v>
      </c>
      <c r="L55" s="26">
        <v>74159.2785</v>
      </c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>
        <v>0</v>
      </c>
      <c r="Z55" s="26"/>
      <c r="AA55" s="26"/>
      <c r="AB55" s="26">
        <v>7415.928</v>
      </c>
      <c r="AC55" s="26"/>
      <c r="AD55" s="26">
        <v>7415.928</v>
      </c>
      <c r="AE55" s="26"/>
      <c r="AF55" s="26">
        <v>7415.928</v>
      </c>
      <c r="AG55" s="26">
        <v>81575</v>
      </c>
      <c r="AH55" s="35">
        <v>12</v>
      </c>
      <c r="AI55" s="26">
        <v>978900</v>
      </c>
      <c r="AJ55" s="26">
        <v>74159.279</v>
      </c>
      <c r="AK55" s="36">
        <v>1053059</v>
      </c>
    </row>
    <row r="56" spans="1:37">
      <c r="A56" s="16">
        <v>41</v>
      </c>
      <c r="B56" s="17" t="s">
        <v>162</v>
      </c>
      <c r="C56" s="17" t="s">
        <v>163</v>
      </c>
      <c r="D56" s="17" t="s">
        <v>122</v>
      </c>
      <c r="E56" s="18">
        <v>1</v>
      </c>
      <c r="F56" s="17" t="s">
        <v>135</v>
      </c>
      <c r="G56" s="17" t="s">
        <v>139</v>
      </c>
      <c r="H56" s="19">
        <v>2.81</v>
      </c>
      <c r="I56" s="26">
        <f t="shared" si="3"/>
        <v>49728.57</v>
      </c>
      <c r="J56" s="18">
        <v>0.71</v>
      </c>
      <c r="K56" s="26">
        <f t="shared" si="2"/>
        <v>35307.2847</v>
      </c>
      <c r="L56" s="26">
        <v>72106.4265</v>
      </c>
      <c r="M56" s="26"/>
      <c r="N56" s="26"/>
      <c r="O56" s="26"/>
      <c r="P56" s="26"/>
      <c r="Q56" s="26">
        <v>18026.607</v>
      </c>
      <c r="R56" s="26">
        <v>9013.303</v>
      </c>
      <c r="S56" s="26"/>
      <c r="T56" s="26"/>
      <c r="U56" s="26"/>
      <c r="V56" s="26"/>
      <c r="W56" s="26"/>
      <c r="X56" s="26"/>
      <c r="Y56" s="26">
        <v>0</v>
      </c>
      <c r="Z56" s="26"/>
      <c r="AA56" s="26"/>
      <c r="AB56" s="26">
        <v>7210.643</v>
      </c>
      <c r="AC56" s="26"/>
      <c r="AD56" s="26">
        <v>7210.643</v>
      </c>
      <c r="AE56" s="26"/>
      <c r="AF56" s="26">
        <v>34250.553</v>
      </c>
      <c r="AG56" s="26">
        <v>106357</v>
      </c>
      <c r="AH56" s="35">
        <v>12</v>
      </c>
      <c r="AI56" s="26">
        <v>1276284</v>
      </c>
      <c r="AJ56" s="26">
        <v>0</v>
      </c>
      <c r="AK56" s="36">
        <v>1276284</v>
      </c>
    </row>
    <row r="57" spans="1:37">
      <c r="A57" s="16">
        <v>42</v>
      </c>
      <c r="B57" s="17" t="s">
        <v>164</v>
      </c>
      <c r="C57" s="17" t="s">
        <v>163</v>
      </c>
      <c r="D57" s="17" t="s">
        <v>122</v>
      </c>
      <c r="E57" s="18">
        <v>1</v>
      </c>
      <c r="F57" s="17" t="s">
        <v>165</v>
      </c>
      <c r="G57" s="17" t="s">
        <v>139</v>
      </c>
      <c r="H57" s="19">
        <v>2.81</v>
      </c>
      <c r="I57" s="26">
        <f t="shared" si="3"/>
        <v>49728.57</v>
      </c>
      <c r="J57" s="18">
        <v>0.71</v>
      </c>
      <c r="K57" s="26">
        <f t="shared" si="2"/>
        <v>35307.2847</v>
      </c>
      <c r="L57" s="26">
        <v>72106.4265</v>
      </c>
      <c r="M57" s="26"/>
      <c r="N57" s="26"/>
      <c r="O57" s="26"/>
      <c r="P57" s="26"/>
      <c r="Q57" s="26">
        <v>18026.607</v>
      </c>
      <c r="R57" s="26">
        <v>9013.303</v>
      </c>
      <c r="S57" s="26"/>
      <c r="T57" s="26"/>
      <c r="U57" s="26"/>
      <c r="V57" s="26"/>
      <c r="W57" s="26"/>
      <c r="X57" s="26"/>
      <c r="Y57" s="26">
        <v>0</v>
      </c>
      <c r="Z57" s="26"/>
      <c r="AA57" s="26"/>
      <c r="AB57" s="26">
        <v>7210.643</v>
      </c>
      <c r="AC57" s="26"/>
      <c r="AD57" s="26">
        <v>7210.643</v>
      </c>
      <c r="AE57" s="26"/>
      <c r="AF57" s="26">
        <v>34250.553</v>
      </c>
      <c r="AG57" s="26">
        <v>106357</v>
      </c>
      <c r="AH57" s="35">
        <v>12</v>
      </c>
      <c r="AI57" s="26">
        <v>1276284</v>
      </c>
      <c r="AJ57" s="26">
        <v>0</v>
      </c>
      <c r="AK57" s="36">
        <v>1276284</v>
      </c>
    </row>
    <row r="58" spans="1:37">
      <c r="A58" s="16">
        <v>43</v>
      </c>
      <c r="B58" s="17" t="s">
        <v>166</v>
      </c>
      <c r="C58" s="17" t="s">
        <v>163</v>
      </c>
      <c r="D58" s="17" t="s">
        <v>122</v>
      </c>
      <c r="E58" s="18">
        <v>1</v>
      </c>
      <c r="F58" s="17" t="s">
        <v>135</v>
      </c>
      <c r="G58" s="17" t="s">
        <v>139</v>
      </c>
      <c r="H58" s="19">
        <v>2.81</v>
      </c>
      <c r="I58" s="26">
        <f t="shared" si="3"/>
        <v>49728.57</v>
      </c>
      <c r="J58" s="18">
        <v>0.71</v>
      </c>
      <c r="K58" s="26">
        <f t="shared" si="2"/>
        <v>35307.2847</v>
      </c>
      <c r="L58" s="26">
        <v>72106.4265</v>
      </c>
      <c r="M58" s="26"/>
      <c r="N58" s="26"/>
      <c r="O58" s="26"/>
      <c r="P58" s="26"/>
      <c r="Q58" s="26">
        <v>18026.607</v>
      </c>
      <c r="R58" s="26">
        <v>9013.303</v>
      </c>
      <c r="S58" s="26"/>
      <c r="T58" s="26"/>
      <c r="U58" s="26"/>
      <c r="V58" s="26"/>
      <c r="W58" s="26"/>
      <c r="X58" s="26"/>
      <c r="Y58" s="26">
        <v>0</v>
      </c>
      <c r="Z58" s="26"/>
      <c r="AA58" s="26"/>
      <c r="AB58" s="26">
        <v>7210.643</v>
      </c>
      <c r="AC58" s="26"/>
      <c r="AD58" s="26">
        <v>7210.643</v>
      </c>
      <c r="AE58" s="26"/>
      <c r="AF58" s="26">
        <v>34250.553</v>
      </c>
      <c r="AG58" s="26">
        <v>106357</v>
      </c>
      <c r="AH58" s="35">
        <v>12</v>
      </c>
      <c r="AI58" s="26">
        <v>1276284</v>
      </c>
      <c r="AJ58" s="26">
        <v>0</v>
      </c>
      <c r="AK58" s="36">
        <v>1276284</v>
      </c>
    </row>
    <row r="59" ht="8.4" customHeight="1" spans="1:37">
      <c r="A59" s="16">
        <v>44</v>
      </c>
      <c r="B59" s="17" t="s">
        <v>167</v>
      </c>
      <c r="C59" s="17" t="s">
        <v>168</v>
      </c>
      <c r="D59" s="17" t="s">
        <v>122</v>
      </c>
      <c r="E59" s="18">
        <v>0.75</v>
      </c>
      <c r="F59" s="17" t="s">
        <v>169</v>
      </c>
      <c r="G59" s="17" t="s">
        <v>139</v>
      </c>
      <c r="H59" s="19">
        <v>2.81</v>
      </c>
      <c r="I59" s="26">
        <f t="shared" si="3"/>
        <v>49728.57</v>
      </c>
      <c r="J59" s="18">
        <v>0.71</v>
      </c>
      <c r="K59" s="26">
        <f t="shared" si="2"/>
        <v>35307.2847</v>
      </c>
      <c r="L59" s="26">
        <v>54079.819875</v>
      </c>
      <c r="M59" s="26"/>
      <c r="N59" s="26"/>
      <c r="O59" s="26"/>
      <c r="P59" s="26"/>
      <c r="Q59" s="26"/>
      <c r="R59" s="26"/>
      <c r="S59" s="26"/>
      <c r="T59" s="26"/>
      <c r="U59" s="26">
        <v>2654.55</v>
      </c>
      <c r="V59" s="26">
        <v>3981.825</v>
      </c>
      <c r="W59" s="26"/>
      <c r="X59" s="26"/>
      <c r="Y59" s="26">
        <v>3981.825</v>
      </c>
      <c r="Z59" s="26"/>
      <c r="AA59" s="26">
        <v>5407.982</v>
      </c>
      <c r="AB59" s="26"/>
      <c r="AC59" s="26"/>
      <c r="AD59" s="26">
        <v>5407.982</v>
      </c>
      <c r="AE59" s="26"/>
      <c r="AF59" s="26">
        <v>12044.357</v>
      </c>
      <c r="AG59" s="26">
        <v>66124</v>
      </c>
      <c r="AH59" s="35">
        <v>12</v>
      </c>
      <c r="AI59" s="26">
        <v>793488</v>
      </c>
      <c r="AJ59" s="26">
        <v>0</v>
      </c>
      <c r="AK59" s="36">
        <v>793488</v>
      </c>
    </row>
    <row r="60" spans="1:37">
      <c r="A60" s="16">
        <v>45</v>
      </c>
      <c r="B60" s="17" t="s">
        <v>99</v>
      </c>
      <c r="C60" s="17" t="s">
        <v>170</v>
      </c>
      <c r="D60" s="17" t="s">
        <v>55</v>
      </c>
      <c r="E60" s="18">
        <v>1</v>
      </c>
      <c r="F60" s="17" t="s">
        <v>135</v>
      </c>
      <c r="G60" s="17" t="s">
        <v>148</v>
      </c>
      <c r="H60" s="19">
        <v>2.84</v>
      </c>
      <c r="I60" s="26">
        <f>17697*2.84</f>
        <v>50259.48</v>
      </c>
      <c r="J60" s="18">
        <v>0.71</v>
      </c>
      <c r="K60" s="26">
        <f t="shared" si="2"/>
        <v>35684.2308</v>
      </c>
      <c r="L60" s="26">
        <v>72876.246</v>
      </c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>
        <v>0</v>
      </c>
      <c r="Z60" s="26"/>
      <c r="AA60" s="26"/>
      <c r="AB60" s="26">
        <v>7287.625</v>
      </c>
      <c r="AC60" s="26"/>
      <c r="AD60" s="26">
        <v>7287.625</v>
      </c>
      <c r="AE60" s="26"/>
      <c r="AF60" s="26">
        <v>7287.625</v>
      </c>
      <c r="AG60" s="26">
        <v>80164</v>
      </c>
      <c r="AH60" s="35">
        <v>12</v>
      </c>
      <c r="AI60" s="26">
        <v>961968</v>
      </c>
      <c r="AJ60" s="26">
        <v>0</v>
      </c>
      <c r="AK60" s="36">
        <v>961968</v>
      </c>
    </row>
    <row r="61" ht="12" spans="1:37">
      <c r="A61" s="21"/>
      <c r="B61" s="22" t="s">
        <v>171</v>
      </c>
      <c r="C61" s="22"/>
      <c r="D61" s="22"/>
      <c r="E61" s="22">
        <v>43.05</v>
      </c>
      <c r="F61" s="22"/>
      <c r="G61" s="22"/>
      <c r="H61" s="22"/>
      <c r="I61" s="27">
        <v>5552847.866</v>
      </c>
      <c r="J61" s="28"/>
      <c r="K61" s="27">
        <f>SUM(K33:K60)</f>
        <v>971641.3971</v>
      </c>
      <c r="L61" s="27">
        <v>6471328.808</v>
      </c>
      <c r="M61" s="27">
        <v>5309.1</v>
      </c>
      <c r="N61" s="27">
        <v>107898.609</v>
      </c>
      <c r="O61" s="27">
        <v>265317.848</v>
      </c>
      <c r="P61" s="27">
        <v>77990.679</v>
      </c>
      <c r="Q61" s="27">
        <v>109378.523</v>
      </c>
      <c r="R61" s="27">
        <v>54689.26</v>
      </c>
      <c r="S61" s="27">
        <v>44906.138</v>
      </c>
      <c r="T61" s="27">
        <v>15927.3</v>
      </c>
      <c r="U61" s="27">
        <v>2654.55</v>
      </c>
      <c r="V61" s="27">
        <v>3981.825</v>
      </c>
      <c r="W61" s="27">
        <v>10618.2</v>
      </c>
      <c r="X61" s="27">
        <v>12210.93</v>
      </c>
      <c r="Y61" s="27">
        <v>26810.955</v>
      </c>
      <c r="Z61" s="27">
        <v>21173.133</v>
      </c>
      <c r="AA61" s="27">
        <v>5407.982</v>
      </c>
      <c r="AB61" s="27">
        <v>602167.195</v>
      </c>
      <c r="AC61" s="27">
        <v>18384.572</v>
      </c>
      <c r="AD61" s="27">
        <v>647132.882</v>
      </c>
      <c r="AE61" s="27">
        <v>99041.261</v>
      </c>
      <c r="AF61" s="27">
        <v>1457057.105</v>
      </c>
      <c r="AG61" s="27">
        <v>7928388</v>
      </c>
      <c r="AH61" s="37"/>
      <c r="AI61" s="27">
        <v>95140656</v>
      </c>
      <c r="AJ61" s="27">
        <v>5231431.413</v>
      </c>
      <c r="AK61" s="38">
        <v>100372089</v>
      </c>
    </row>
    <row r="62" spans="1:37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2:3">
      <c r="B63" s="6" t="s">
        <v>172</v>
      </c>
      <c r="C63" s="6" t="s">
        <v>173</v>
      </c>
    </row>
    <row r="64" spans="2:3">
      <c r="B64" s="6"/>
      <c r="C64" s="6"/>
    </row>
    <row r="65" spans="2:3">
      <c r="B65" s="6" t="s">
        <v>174</v>
      </c>
      <c r="C65" s="6" t="s">
        <v>175</v>
      </c>
    </row>
  </sheetData>
  <mergeCells count="32">
    <mergeCell ref="A3:K3"/>
    <mergeCell ref="A4:K4"/>
    <mergeCell ref="A5:K5"/>
    <mergeCell ref="M7:AE7"/>
    <mergeCell ref="V8:X8"/>
    <mergeCell ref="Z8:AC8"/>
    <mergeCell ref="A10:D10"/>
    <mergeCell ref="B11:C11"/>
    <mergeCell ref="B13:C13"/>
    <mergeCell ref="B32:C32"/>
    <mergeCell ref="B35:C35"/>
    <mergeCell ref="B43:C43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Y8:Y9"/>
    <mergeCell ref="AD8:AD9"/>
    <mergeCell ref="AF7:AF9"/>
    <mergeCell ref="AG7:AG9"/>
    <mergeCell ref="AH7:AH9"/>
    <mergeCell ref="AI7:AI9"/>
    <mergeCell ref="AJ7:AJ9"/>
    <mergeCell ref="AK7:AK9"/>
  </mergeCells>
  <pageMargins left="0.196805555555556" right="0.196805555555556" top="0.393611111111111" bottom="0.3936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10W261123</cp:lastModifiedBy>
  <dcterms:created xsi:type="dcterms:W3CDTF">2023-10-09T11:48:00Z</dcterms:created>
  <cp:lastPrinted>2023-10-10T05:14:00Z</cp:lastPrinted>
  <dcterms:modified xsi:type="dcterms:W3CDTF">2026-03-09T18:30:16Z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0BD18BCA9F1A4B78847526196E29757C_12</vt:lpwstr>
  </property>
  <property fmtid="{D5CDD505-2E9C-101B-9397-08002B2CF9AE}" pid="3" name="KSOProductBuildVer">
    <vt:lpwstr>1033-12.2.0.23196</vt:lpwstr>
  </property>
</Properties>
</file>